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yn\Downloads\"/>
    </mc:Choice>
  </mc:AlternateContent>
  <xr:revisionPtr revIDLastSave="0" documentId="13_ncr:1_{48D54D1E-5FF3-4D40-B77D-C71C01C925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rac I" sheetId="2" r:id="rId1"/>
    <sheet name="Frac II" sheetId="5" r:id="rId2"/>
    <sheet name="Frac III" sheetId="4" r:id="rId3"/>
    <sheet name="Frac IV" sheetId="6" r:id="rId4"/>
    <sheet name="Frac V" sheetId="7" r:id="rId5"/>
    <sheet name="Frac IV-1 ESF" sheetId="8" r:id="rId6"/>
    <sheet name="Frac IV-2 EAI" sheetId="9" r:id="rId7"/>
    <sheet name="Frac IV-3 EAPE" sheetId="12" r:id="rId8"/>
    <sheet name="Frac IV-4 EOyA" sheetId="11" r:id="rId9"/>
  </sheets>
  <externalReferences>
    <externalReference r:id="rId10"/>
    <externalReference r:id="rId11"/>
  </externalReferences>
  <definedNames>
    <definedName name="_xlnm.Print_Area" localSheetId="0">'Frac I'!$A$1:$K$56</definedName>
    <definedName name="_xlnm.Print_Area" localSheetId="1">'Frac II'!$A$1:$U$78</definedName>
    <definedName name="_xlnm.Print_Area" localSheetId="2">'Frac III'!$A$1:$P$57</definedName>
    <definedName name="_xlnm.Print_Area" localSheetId="3">'Frac IV'!$A$1:$G$32</definedName>
    <definedName name="_xlnm.Print_Area" localSheetId="7">'Frac IV-3 EAPE'!#REF!</definedName>
    <definedName name="_xlnm.Print_Area" localSheetId="4">'Frac V'!$A$1:$H$34</definedName>
    <definedName name="_xlnm.Print_Titles" localSheetId="1">'Frac II'!$1:$11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4" i="4" l="1"/>
  <c r="K44" i="4"/>
  <c r="J44" i="4"/>
  <c r="H44" i="4"/>
  <c r="G44" i="4"/>
  <c r="F44" i="4"/>
  <c r="D44" i="4"/>
  <c r="C44" i="4"/>
  <c r="B44" i="4"/>
  <c r="P42" i="4"/>
  <c r="O42" i="4"/>
  <c r="N42" i="4"/>
  <c r="P41" i="4"/>
  <c r="O41" i="4"/>
  <c r="N41" i="4"/>
  <c r="P40" i="4"/>
  <c r="O40" i="4"/>
  <c r="N40" i="4"/>
  <c r="P39" i="4"/>
  <c r="O39" i="4"/>
  <c r="N39" i="4"/>
  <c r="P38" i="4"/>
  <c r="O38" i="4"/>
  <c r="N38" i="4"/>
  <c r="P37" i="4"/>
  <c r="O37" i="4"/>
  <c r="N37" i="4"/>
  <c r="P36" i="4"/>
  <c r="O36" i="4"/>
  <c r="N36" i="4"/>
  <c r="P35" i="4"/>
  <c r="O35" i="4"/>
  <c r="N35" i="4"/>
  <c r="P34" i="4"/>
  <c r="O34" i="4"/>
  <c r="N34" i="4"/>
  <c r="P33" i="4"/>
  <c r="O33" i="4"/>
  <c r="N33" i="4"/>
  <c r="P32" i="4"/>
  <c r="O32" i="4"/>
  <c r="N32" i="4"/>
  <c r="P31" i="4"/>
  <c r="O31" i="4"/>
  <c r="N31" i="4"/>
  <c r="P30" i="4"/>
  <c r="O30" i="4"/>
  <c r="N30" i="4"/>
  <c r="P29" i="4"/>
  <c r="O29" i="4"/>
  <c r="N29" i="4"/>
  <c r="P28" i="4"/>
  <c r="O28" i="4"/>
  <c r="N28" i="4"/>
  <c r="P27" i="4"/>
  <c r="O27" i="4"/>
  <c r="N27" i="4"/>
  <c r="P26" i="4"/>
  <c r="O26" i="4"/>
  <c r="N26" i="4"/>
  <c r="P25" i="4"/>
  <c r="O25" i="4"/>
  <c r="N25" i="4"/>
  <c r="P24" i="4"/>
  <c r="O24" i="4"/>
  <c r="N24" i="4"/>
  <c r="P23" i="4"/>
  <c r="O23" i="4"/>
  <c r="N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O44" i="4" s="1"/>
  <c r="N14" i="4"/>
  <c r="N44" i="4" s="1"/>
  <c r="P13" i="4"/>
  <c r="O13" i="4"/>
  <c r="N13" i="4"/>
  <c r="P12" i="4"/>
  <c r="O12" i="4"/>
  <c r="N12" i="4"/>
  <c r="P11" i="4"/>
  <c r="P44" i="4" s="1"/>
  <c r="O11" i="4"/>
  <c r="N11" i="4"/>
  <c r="F39" i="2"/>
  <c r="E39" i="2"/>
  <c r="D39" i="2"/>
  <c r="L32" i="2"/>
  <c r="L10" i="2"/>
  <c r="L39" i="2" s="1"/>
  <c r="W71" i="5" l="1"/>
  <c r="W72" i="5" s="1"/>
  <c r="W68" i="5"/>
  <c r="W66" i="5"/>
  <c r="L66" i="5"/>
  <c r="K66" i="5"/>
  <c r="J66" i="5"/>
  <c r="W64" i="5"/>
  <c r="T64" i="5"/>
  <c r="S64" i="5"/>
  <c r="R64" i="5"/>
  <c r="U64" i="5" s="1"/>
  <c r="W63" i="5"/>
  <c r="T63" i="5"/>
  <c r="S63" i="5"/>
  <c r="R63" i="5"/>
  <c r="U63" i="5" s="1"/>
  <c r="W62" i="5"/>
  <c r="U62" i="5"/>
  <c r="T62" i="5"/>
  <c r="S62" i="5"/>
  <c r="R62" i="5"/>
  <c r="W61" i="5"/>
  <c r="T61" i="5"/>
  <c r="U61" i="5" s="1"/>
  <c r="S61" i="5"/>
  <c r="R61" i="5"/>
  <c r="W60" i="5"/>
  <c r="T60" i="5"/>
  <c r="S60" i="5"/>
  <c r="R60" i="5"/>
  <c r="U60" i="5" s="1"/>
  <c r="W59" i="5"/>
  <c r="T59" i="5"/>
  <c r="S59" i="5"/>
  <c r="R59" i="5"/>
  <c r="U59" i="5" s="1"/>
  <c r="W58" i="5"/>
  <c r="U58" i="5"/>
  <c r="T58" i="5"/>
  <c r="S58" i="5"/>
  <c r="R58" i="5"/>
  <c r="W57" i="5"/>
  <c r="T57" i="5"/>
  <c r="S57" i="5"/>
  <c r="R57" i="5"/>
  <c r="U57" i="5" s="1"/>
  <c r="W56" i="5"/>
  <c r="U56" i="5"/>
  <c r="T56" i="5"/>
  <c r="S56" i="5"/>
  <c r="R56" i="5"/>
  <c r="W55" i="5"/>
  <c r="T55" i="5"/>
  <c r="S55" i="5"/>
  <c r="R55" i="5"/>
  <c r="U55" i="5" s="1"/>
  <c r="W54" i="5"/>
  <c r="T54" i="5"/>
  <c r="S54" i="5"/>
  <c r="U54" i="5" s="1"/>
  <c r="R54" i="5"/>
  <c r="W53" i="5"/>
  <c r="T53" i="5"/>
  <c r="S53" i="5"/>
  <c r="R53" i="5"/>
  <c r="U53" i="5" s="1"/>
  <c r="W52" i="5"/>
  <c r="T52" i="5"/>
  <c r="S52" i="5"/>
  <c r="R52" i="5"/>
  <c r="U52" i="5" s="1"/>
  <c r="W51" i="5"/>
  <c r="T51" i="5"/>
  <c r="S51" i="5"/>
  <c r="R51" i="5"/>
  <c r="U51" i="5" s="1"/>
  <c r="W50" i="5"/>
  <c r="U50" i="5"/>
  <c r="T50" i="5"/>
  <c r="S50" i="5"/>
  <c r="R50" i="5"/>
  <c r="W49" i="5"/>
  <c r="T49" i="5"/>
  <c r="U49" i="5" s="1"/>
  <c r="S49" i="5"/>
  <c r="R49" i="5"/>
  <c r="W48" i="5"/>
  <c r="T48" i="5"/>
  <c r="S48" i="5"/>
  <c r="R48" i="5"/>
  <c r="U48" i="5" s="1"/>
  <c r="W47" i="5"/>
  <c r="T47" i="5"/>
  <c r="S47" i="5"/>
  <c r="R47" i="5"/>
  <c r="U47" i="5" s="1"/>
  <c r="W46" i="5"/>
  <c r="U46" i="5"/>
  <c r="T46" i="5"/>
  <c r="S46" i="5"/>
  <c r="R46" i="5"/>
  <c r="W45" i="5"/>
  <c r="T45" i="5"/>
  <c r="S45" i="5"/>
  <c r="R45" i="5"/>
  <c r="U45" i="5" s="1"/>
  <c r="W44" i="5"/>
  <c r="U44" i="5"/>
  <c r="T44" i="5"/>
  <c r="S44" i="5"/>
  <c r="R44" i="5"/>
  <c r="W43" i="5"/>
  <c r="T43" i="5"/>
  <c r="S43" i="5"/>
  <c r="R43" i="5"/>
  <c r="U43" i="5" s="1"/>
  <c r="W42" i="5"/>
  <c r="T42" i="5"/>
  <c r="S42" i="5"/>
  <c r="U42" i="5" s="1"/>
  <c r="R42" i="5"/>
  <c r="W41" i="5"/>
  <c r="T41" i="5"/>
  <c r="S41" i="5"/>
  <c r="R41" i="5"/>
  <c r="U41" i="5" s="1"/>
  <c r="W40" i="5"/>
  <c r="T40" i="5"/>
  <c r="S40" i="5"/>
  <c r="R40" i="5"/>
  <c r="U40" i="5" s="1"/>
  <c r="U39" i="5"/>
  <c r="T39" i="5"/>
  <c r="S39" i="5"/>
  <c r="R39" i="5"/>
  <c r="T38" i="5"/>
  <c r="S38" i="5"/>
  <c r="R38" i="5"/>
  <c r="U38" i="5" s="1"/>
  <c r="T37" i="5"/>
  <c r="S37" i="5"/>
  <c r="R37" i="5"/>
  <c r="U37" i="5" s="1"/>
  <c r="U36" i="5"/>
  <c r="T36" i="5"/>
  <c r="S36" i="5"/>
  <c r="R36" i="5"/>
  <c r="T35" i="5"/>
  <c r="S35" i="5"/>
  <c r="R35" i="5"/>
  <c r="U35" i="5" s="1"/>
  <c r="T34" i="5"/>
  <c r="S34" i="5"/>
  <c r="R34" i="5"/>
  <c r="U34" i="5" s="1"/>
  <c r="Y33" i="5"/>
  <c r="H33" i="5" s="1"/>
  <c r="T33" i="5" s="1"/>
  <c r="X33" i="5"/>
  <c r="W33" i="5"/>
  <c r="F33" i="5" s="1"/>
  <c r="G33" i="5"/>
  <c r="S33" i="5" s="1"/>
  <c r="AB32" i="5"/>
  <c r="T32" i="5"/>
  <c r="U32" i="5" s="1"/>
  <c r="S32" i="5"/>
  <c r="R32" i="5"/>
  <c r="H32" i="5"/>
  <c r="G32" i="5"/>
  <c r="F32" i="5"/>
  <c r="AB31" i="5"/>
  <c r="R31" i="5"/>
  <c r="H31" i="5"/>
  <c r="T31" i="5" s="1"/>
  <c r="G31" i="5"/>
  <c r="S31" i="5" s="1"/>
  <c r="F31" i="5"/>
  <c r="AB30" i="5"/>
  <c r="R30" i="5"/>
  <c r="H30" i="5"/>
  <c r="T30" i="5" s="1"/>
  <c r="G30" i="5"/>
  <c r="S30" i="5" s="1"/>
  <c r="F30" i="5"/>
  <c r="AB29" i="5"/>
  <c r="T29" i="5"/>
  <c r="U29" i="5" s="1"/>
  <c r="S29" i="5"/>
  <c r="R29" i="5"/>
  <c r="H29" i="5"/>
  <c r="G29" i="5"/>
  <c r="F29" i="5"/>
  <c r="AB28" i="5"/>
  <c r="R28" i="5"/>
  <c r="H28" i="5"/>
  <c r="T28" i="5" s="1"/>
  <c r="G28" i="5"/>
  <c r="S28" i="5" s="1"/>
  <c r="F28" i="5"/>
  <c r="AB27" i="5"/>
  <c r="R27" i="5"/>
  <c r="H27" i="5"/>
  <c r="T27" i="5" s="1"/>
  <c r="G27" i="5"/>
  <c r="S27" i="5" s="1"/>
  <c r="F27" i="5"/>
  <c r="AB26" i="5"/>
  <c r="T26" i="5"/>
  <c r="U26" i="5" s="1"/>
  <c r="S26" i="5"/>
  <c r="R26" i="5"/>
  <c r="H26" i="5"/>
  <c r="G26" i="5"/>
  <c r="F26" i="5"/>
  <c r="AB25" i="5"/>
  <c r="R25" i="5"/>
  <c r="H25" i="5"/>
  <c r="T25" i="5" s="1"/>
  <c r="G25" i="5"/>
  <c r="S25" i="5" s="1"/>
  <c r="F25" i="5"/>
  <c r="AB24" i="5"/>
  <c r="R24" i="5"/>
  <c r="H24" i="5"/>
  <c r="T24" i="5" s="1"/>
  <c r="G24" i="5"/>
  <c r="S24" i="5" s="1"/>
  <c r="F24" i="5"/>
  <c r="AB23" i="5"/>
  <c r="T23" i="5"/>
  <c r="U23" i="5" s="1"/>
  <c r="S23" i="5"/>
  <c r="R23" i="5"/>
  <c r="H23" i="5"/>
  <c r="G23" i="5"/>
  <c r="F23" i="5"/>
  <c r="AB22" i="5"/>
  <c r="R22" i="5"/>
  <c r="H22" i="5"/>
  <c r="T22" i="5" s="1"/>
  <c r="G22" i="5"/>
  <c r="S22" i="5" s="1"/>
  <c r="F22" i="5"/>
  <c r="AB21" i="5"/>
  <c r="R21" i="5"/>
  <c r="H21" i="5"/>
  <c r="T21" i="5" s="1"/>
  <c r="G21" i="5"/>
  <c r="S21" i="5" s="1"/>
  <c r="F21" i="5"/>
  <c r="AB20" i="5"/>
  <c r="T20" i="5"/>
  <c r="U20" i="5" s="1"/>
  <c r="S20" i="5"/>
  <c r="R20" i="5"/>
  <c r="H20" i="5"/>
  <c r="G20" i="5"/>
  <c r="F20" i="5"/>
  <c r="AB19" i="5"/>
  <c r="R19" i="5"/>
  <c r="H19" i="5"/>
  <c r="T19" i="5" s="1"/>
  <c r="G19" i="5"/>
  <c r="S19" i="5" s="1"/>
  <c r="F19" i="5"/>
  <c r="AB18" i="5"/>
  <c r="R18" i="5"/>
  <c r="H18" i="5"/>
  <c r="T18" i="5" s="1"/>
  <c r="G18" i="5"/>
  <c r="S18" i="5" s="1"/>
  <c r="F18" i="5"/>
  <c r="AB17" i="5"/>
  <c r="T17" i="5"/>
  <c r="U17" i="5" s="1"/>
  <c r="S17" i="5"/>
  <c r="R17" i="5"/>
  <c r="H17" i="5"/>
  <c r="G17" i="5"/>
  <c r="F17" i="5"/>
  <c r="AB16" i="5"/>
  <c r="R16" i="5"/>
  <c r="H16" i="5"/>
  <c r="T16" i="5" s="1"/>
  <c r="G16" i="5"/>
  <c r="S16" i="5" s="1"/>
  <c r="F16" i="5"/>
  <c r="AB15" i="5"/>
  <c r="R15" i="5"/>
  <c r="U15" i="5" s="1"/>
  <c r="H15" i="5"/>
  <c r="T15" i="5" s="1"/>
  <c r="G15" i="5"/>
  <c r="S15" i="5" s="1"/>
  <c r="F15" i="5"/>
  <c r="AB14" i="5"/>
  <c r="T14" i="5"/>
  <c r="U14" i="5" s="1"/>
  <c r="S14" i="5"/>
  <c r="R14" i="5"/>
  <c r="H14" i="5"/>
  <c r="G14" i="5"/>
  <c r="F14" i="5"/>
  <c r="AB13" i="5"/>
  <c r="R13" i="5"/>
  <c r="U13" i="5" s="1"/>
  <c r="H13" i="5"/>
  <c r="T13" i="5" s="1"/>
  <c r="G13" i="5"/>
  <c r="S13" i="5" s="1"/>
  <c r="F13" i="5"/>
  <c r="AB12" i="5"/>
  <c r="R12" i="5"/>
  <c r="H12" i="5"/>
  <c r="H66" i="5" s="1"/>
  <c r="G12" i="5"/>
  <c r="G66" i="5" s="1"/>
  <c r="F12" i="5"/>
  <c r="U22" i="5" l="1"/>
  <c r="U24" i="5"/>
  <c r="R33" i="5"/>
  <c r="U33" i="5" s="1"/>
  <c r="F66" i="5"/>
  <c r="R66" i="5"/>
  <c r="U27" i="5"/>
  <c r="U30" i="5"/>
  <c r="U16" i="5"/>
  <c r="U25" i="5"/>
  <c r="U21" i="5"/>
  <c r="U28" i="5"/>
  <c r="U18" i="5"/>
  <c r="U31" i="5"/>
  <c r="U19" i="5"/>
  <c r="S12" i="5"/>
  <c r="S66" i="5" s="1"/>
  <c r="T12" i="5"/>
  <c r="T66" i="5" s="1"/>
  <c r="U12" i="5" l="1"/>
  <c r="U66" i="5" s="1"/>
</calcChain>
</file>

<file path=xl/sharedStrings.xml><?xml version="1.0" encoding="utf-8"?>
<sst xmlns="http://schemas.openxmlformats.org/spreadsheetml/2006/main" count="288" uniqueCount="132">
  <si>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</si>
  <si>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</si>
  <si>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</si>
  <si>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</si>
  <si>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</si>
  <si>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</si>
  <si>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</si>
  <si>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</si>
  <si>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</si>
  <si>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</si>
  <si>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</si>
  <si>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</si>
  <si>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</si>
  <si>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</si>
  <si>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</si>
  <si>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</si>
  <si>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</si>
  <si>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</si>
  <si>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</si>
  <si>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</si>
  <si>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</si>
  <si>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</si>
  <si>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</si>
  <si>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</si>
  <si>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</si>
  <si>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</si>
  <si>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</si>
  <si>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</si>
  <si>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</si>
  <si>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ene-marz</t>
  </si>
  <si>
    <t>Fracción V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</si>
  <si>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</si>
  <si>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</si>
  <si>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</si>
  <si>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</si>
  <si>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</si>
  <si>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Metas alcanzadas al período enero-marzo</t>
  </si>
  <si>
    <t>Elaboró</t>
  </si>
  <si>
    <t>Revisó</t>
  </si>
  <si>
    <t>Autorizó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</si>
  <si>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</si>
  <si>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</si>
  <si>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</si>
  <si>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</si>
  <si>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</si>
  <si>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</si>
  <si>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r>
      <rPr>
        <b/>
        <sz val="10"/>
        <rFont val="Montserrat"/>
      </rPr>
      <t>Nota aclaratoria:</t>
    </r>
    <r>
      <rPr>
        <sz val="10"/>
        <rFont val="Montserrat"/>
      </rPr>
      <t xml:space="preserve"> Favor de respetar la estructura de las columnas y fórmulas establecidas en el formato. No hacer modificación alguna.</t>
    </r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</si>
  <si>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</si>
  <si>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</si>
  <si>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 37, fracción I del Decreto de Presupuesto de Egresos de la Federación para el Ejercicio Fiscal 2024</t>
  </si>
  <si>
    <t>En términos del artículo 37, fracción V del Decreto de Presupuesto de Egresos de la Federación para el Ejercicio Fiscal 2024</t>
  </si>
  <si>
    <t>En términos del artículo 37, fracción IV del Decreto de Presupuesto de Egresos de la Federación para el Ejercicio Fiscal 2024</t>
  </si>
  <si>
    <t>Enero-julio</t>
  </si>
  <si>
    <t>Enero-agosto</t>
  </si>
  <si>
    <t>Enero-septiembre</t>
  </si>
  <si>
    <t>Metas alcanzadas al período 
Enero-septiembre</t>
  </si>
  <si>
    <t>Metas programadas enero-septiembre</t>
  </si>
  <si>
    <t>Metas alcanzadas
enero-septiembre</t>
  </si>
  <si>
    <t>Septiembre</t>
  </si>
  <si>
    <t>Enero-Julio</t>
  </si>
  <si>
    <t>Enero-Agosto</t>
  </si>
  <si>
    <t>Enero-Septiembre</t>
  </si>
  <si>
    <t xml:space="preserve">Costo de la plantilla de personal </t>
  </si>
  <si>
    <t>Pagado</t>
  </si>
  <si>
    <t>Devengado Diciembre (Paga Enero)</t>
  </si>
  <si>
    <t>Octubre</t>
  </si>
  <si>
    <t>Noviembre</t>
  </si>
  <si>
    <t>Diciembre</t>
  </si>
  <si>
    <t>Acumulado
Enero-Diciembre</t>
  </si>
  <si>
    <t>P.Vacacional</t>
  </si>
  <si>
    <t>Universidad Politécnica de Francisco I. Madero</t>
  </si>
  <si>
    <t>Rector</t>
  </si>
  <si>
    <t>Mandos Superiores y Medios</t>
  </si>
  <si>
    <t>Directivo</t>
  </si>
  <si>
    <t>Hidalgo</t>
  </si>
  <si>
    <t>Secretario Académico</t>
  </si>
  <si>
    <t>Secretario Administrativo</t>
  </si>
  <si>
    <t>Director de División</t>
  </si>
  <si>
    <t>Director de Área</t>
  </si>
  <si>
    <t>Director de Programa Académico</t>
  </si>
  <si>
    <t>Director de Investigación y Posgrado</t>
  </si>
  <si>
    <t>Coordinador de Unidad Académica</t>
  </si>
  <si>
    <t>Subdirector</t>
  </si>
  <si>
    <t>Abogado General (Subdirector)</t>
  </si>
  <si>
    <t>Jefe de Departamento</t>
  </si>
  <si>
    <t>Jefe de Oficina C</t>
  </si>
  <si>
    <t>Administrativo</t>
  </si>
  <si>
    <t>Jefe de Oficina B</t>
  </si>
  <si>
    <t>Jefe de Oficina A</t>
  </si>
  <si>
    <t>Técnico Especializado A</t>
  </si>
  <si>
    <t>Técnico Especializado</t>
  </si>
  <si>
    <t>Técnico Administrativo</t>
  </si>
  <si>
    <t>Auxiliar Administrativo</t>
  </si>
  <si>
    <t>Ayudante General</t>
  </si>
  <si>
    <t>Profesor de Tiempo Completo B</t>
  </si>
  <si>
    <t>Académico</t>
  </si>
  <si>
    <t>Docente</t>
  </si>
  <si>
    <t>Profesor de Tiempo Completo A</t>
  </si>
  <si>
    <t>Profesor por Asignatura (H/S/M)</t>
  </si>
  <si>
    <t>TOTAL FEDERAL PAGADO</t>
  </si>
  <si>
    <r>
      <t xml:space="preserve">Nota aclaratoria: </t>
    </r>
    <r>
      <rPr>
        <sz val="10"/>
        <rFont val="Montserrat"/>
        <family val="3"/>
      </rPr>
      <t>Favor de respetar la estructura de las columnas y fórmulas establecidas en el formato.</t>
    </r>
    <r>
      <rPr>
        <b/>
        <sz val="10"/>
        <rFont val="Montserrat"/>
        <family val="3"/>
      </rPr>
      <t xml:space="preserve"> No hacer modificación alguna.</t>
    </r>
  </si>
  <si>
    <r>
      <rPr>
        <b/>
        <sz val="10"/>
        <rFont val="Montserrat"/>
        <family val="3"/>
      </rPr>
      <t>Nota aclaratoria:</t>
    </r>
    <r>
      <rPr>
        <sz val="10"/>
        <rFont val="Montserrat"/>
        <family val="3"/>
      </rPr>
      <t xml:space="preserve"> El recurso devengado del periodo de enero a diciembre del ejercicio 2024, asciende a un monto de $32,027,973.36 y el recurso pagado en este mismpo periodo es de un 31,413,935.17, la diferencia corresponde a las cuotas patronales de seguridad social del mes de diciembre y biemestrales de noviembre-diciembre 2024, por un monto de $614,038.19; con base a la Ley del seguro social, estas se  pagan por mes vencido a mas tardar el 17 del mes siguiente, en este caso el pago se debera realizar a mas tardar el 17 del mes de enero 2025.</t>
    </r>
  </si>
  <si>
    <t>C.P.A. Homero Gómez Ramírez</t>
  </si>
  <si>
    <t>Mtro. Javier Cabrera Filomeno</t>
  </si>
  <si>
    <t>Meta Anual
Indicador / (Variable meta)</t>
  </si>
  <si>
    <t>Universidad Politécnia de Francisco I. Madero</t>
  </si>
  <si>
    <t>1. Estudiantes de Educación Superior en las Instituciones Públicas Formados</t>
  </si>
  <si>
    <t>2. Servicios de Extensión y Vinculación de Educación Superior Otorgados</t>
  </si>
  <si>
    <t>3. Investigación Científica, Tecnológica Y Educativa Realizada</t>
  </si>
  <si>
    <t>4. Instrumentos de Planeación y Evaluación Estratégica Implementados</t>
  </si>
  <si>
    <t>5. Programa de Gestión Administrativa de las Instituciones de Educación Superior Ejecutado</t>
  </si>
  <si>
    <t>Baldemar Lozano Torres</t>
  </si>
  <si>
    <t>Director de Planeación y Evaluación</t>
  </si>
  <si>
    <t>Universidad Politécnica de Fracisco I. Madero</t>
  </si>
  <si>
    <t>Lic. Baldemar Lozano Torres</t>
  </si>
  <si>
    <t>Mtro. Javier Cabrera Filoeno</t>
  </si>
  <si>
    <t>Trimestre:  Cuarto trimestre 2024</t>
  </si>
  <si>
    <t>UPFIM</t>
  </si>
  <si>
    <t>2023-2024</t>
  </si>
  <si>
    <t>SEP-DIC 2023/ING</t>
  </si>
  <si>
    <t>SUPERIOR</t>
  </si>
  <si>
    <t>SEP-DIC 2023/MAESTRIA</t>
  </si>
  <si>
    <t>2023-2026</t>
  </si>
  <si>
    <t>ENE-ABRIL 2024/ING</t>
  </si>
  <si>
    <t>ENE-ABRIL 2024/MAESTRIA</t>
  </si>
  <si>
    <t>MAYO-AGOSTO 2024/ING</t>
  </si>
  <si>
    <t>MAYO-AGOSTO 2024/MAESTRIA</t>
  </si>
  <si>
    <t>2024-2027</t>
  </si>
  <si>
    <t>SEPTIEMBRE - DICIEMBRE</t>
  </si>
  <si>
    <t>SEOTIEMBRE - DICIEMBRE</t>
  </si>
  <si>
    <t>L.C. Esperanza Alamilla Reboreda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</si>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</sst>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#,##0.000"/>
  </numFmts>
  <fonts count="3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Montserrat"/>
    </font>
    <font>
      <sz val="11"/>
      <name val="Montserrat"/>
    </font>
    <font>
      <b/>
      <sz val="14"/>
      <name val="Montserrat"/>
    </font>
    <font>
      <sz val="8.5"/>
      <name val="Montserrat"/>
    </font>
    <font>
      <sz val="10"/>
      <name val="Montserrat"/>
    </font>
    <font>
      <b/>
      <sz val="10"/>
      <name val="Montserrat"/>
    </font>
    <font>
      <b/>
      <sz val="9"/>
      <name val="Montserrat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.5"/>
      <color indexed="9"/>
      <name val="Montserrat"/>
    </font>
    <font>
      <sz val="10.5"/>
      <name val="Arial"/>
      <family val="2"/>
    </font>
    <font>
      <b/>
      <sz val="10"/>
      <color theme="0"/>
      <name val="Arial"/>
      <family val="2"/>
    </font>
    <font>
      <sz val="11"/>
      <color rgb="FF444444"/>
      <name val="Monserrat"/>
    </font>
    <font>
      <sz val="11"/>
      <name val="Monserrat"/>
    </font>
    <font>
      <b/>
      <sz val="11"/>
      <name val="Montserrat"/>
      <family val="3"/>
    </font>
    <font>
      <sz val="11"/>
      <name val="Montserrat"/>
      <family val="3"/>
    </font>
    <font>
      <sz val="10"/>
      <name val="Montserrat"/>
      <family val="3"/>
    </font>
    <font>
      <b/>
      <sz val="14"/>
      <name val="Montserrat"/>
      <family val="3"/>
    </font>
    <font>
      <b/>
      <sz val="10"/>
      <color indexed="9"/>
      <name val="Montserrat"/>
      <family val="3"/>
    </font>
    <font>
      <b/>
      <sz val="10"/>
      <name val="Montserrat"/>
      <family val="3"/>
    </font>
    <font>
      <b/>
      <sz val="10"/>
      <color rgb="FFFFFFFF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sz val="9"/>
      <name val="Montserrat"/>
      <family val="3"/>
    </font>
    <font>
      <b/>
      <sz val="10"/>
      <color theme="0"/>
      <name val="Montserrat"/>
      <family val="3"/>
    </font>
    <font>
      <b/>
      <sz val="8.5"/>
      <color indexed="9"/>
      <name val="Montserrat"/>
      <family val="3"/>
    </font>
    <font>
      <sz val="10"/>
      <color theme="0"/>
      <name val="Montserrat"/>
      <family val="3"/>
    </font>
    <font>
      <b/>
      <sz val="9"/>
      <color indexed="9"/>
      <name val="Montserrat"/>
      <family val="3"/>
    </font>
    <font>
      <b/>
      <sz val="8.5"/>
      <color rgb="FFFFFFFF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660033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0" fontId="12" fillId="0" borderId="0"/>
    <xf numFmtId="0" fontId="2" fillId="0" borderId="0"/>
    <xf numFmtId="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11" fillId="0" borderId="0" xfId="4" applyFont="1" applyAlignment="1">
      <alignment vertical="center"/>
    </xf>
    <xf numFmtId="0" fontId="2" fillId="0" borderId="0" xfId="4"/>
    <xf numFmtId="10" fontId="15" fillId="0" borderId="2" xfId="4" applyNumberFormat="1" applyFont="1" applyBorder="1" applyAlignment="1" applyProtection="1">
      <alignment horizontal="center" vertical="center" wrapText="1"/>
      <protection locked="0"/>
    </xf>
    <xf numFmtId="3" fontId="15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15" fillId="0" borderId="2" xfId="5" applyNumberFormat="1" applyFon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64" fontId="0" fillId="0" borderId="11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3" fillId="0" borderId="11" xfId="0" applyFont="1" applyBorder="1" applyAlignment="1" applyProtection="1">
      <alignment horizontal="justify"/>
      <protection locked="0"/>
    </xf>
    <xf numFmtId="0" fontId="3" fillId="0" borderId="12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/>
    <xf numFmtId="0" fontId="0" fillId="0" borderId="6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6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15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15" fillId="3" borderId="2" xfId="4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center"/>
      <protection locked="0"/>
    </xf>
    <xf numFmtId="164" fontId="18" fillId="3" borderId="0" xfId="0" applyNumberFormat="1" applyFont="1" applyFill="1" applyProtection="1">
      <protection locked="0"/>
    </xf>
    <xf numFmtId="0" fontId="16" fillId="3" borderId="0" xfId="0" applyFont="1" applyFill="1" applyAlignment="1">
      <alignment vertical="center" wrapText="1"/>
    </xf>
    <xf numFmtId="0" fontId="16" fillId="3" borderId="0" xfId="0" quotePrefix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3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3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3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9" fillId="0" borderId="0" xfId="0" applyFont="1"/>
    <xf numFmtId="0" fontId="20" fillId="0" borderId="0" xfId="0" applyFont="1"/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1" fillId="0" borderId="0" xfId="3" applyFont="1" applyAlignment="1">
      <alignment vertical="center" wrapText="1"/>
    </xf>
    <xf numFmtId="0" fontId="13" fillId="0" borderId="0" xfId="3" applyFont="1"/>
    <xf numFmtId="0" fontId="14" fillId="0" borderId="0" xfId="3" applyFont="1"/>
    <xf numFmtId="0" fontId="12" fillId="0" borderId="0" xfId="3"/>
    <xf numFmtId="0" fontId="22" fillId="0" borderId="0" xfId="3" applyFont="1" applyAlignment="1">
      <alignment horizontal="left" vertical="center" wrapText="1"/>
    </xf>
    <xf numFmtId="0" fontId="22" fillId="0" borderId="0" xfId="3" applyFont="1" applyAlignment="1">
      <alignment vertical="center"/>
    </xf>
    <xf numFmtId="0" fontId="23" fillId="0" borderId="0" xfId="3" applyFont="1"/>
    <xf numFmtId="0" fontId="25" fillId="3" borderId="0" xfId="3" applyFont="1" applyFill="1" applyAlignment="1">
      <alignment horizontal="center" vertical="center" wrapText="1"/>
    </xf>
    <xf numFmtId="0" fontId="25" fillId="3" borderId="0" xfId="3" applyFont="1" applyFill="1" applyAlignment="1">
      <alignment vertical="center" wrapText="1"/>
    </xf>
    <xf numFmtId="0" fontId="25" fillId="3" borderId="21" xfId="3" applyFont="1" applyFill="1" applyBorder="1" applyAlignment="1">
      <alignment horizontal="center" vertical="center" wrapText="1"/>
    </xf>
    <xf numFmtId="0" fontId="12" fillId="0" borderId="0" xfId="3" applyAlignment="1">
      <alignment horizontal="center"/>
    </xf>
    <xf numFmtId="0" fontId="26" fillId="3" borderId="0" xfId="3" applyFont="1" applyFill="1" applyAlignment="1">
      <alignment horizontal="center"/>
    </xf>
    <xf numFmtId="0" fontId="23" fillId="3" borderId="0" xfId="3" applyFont="1" applyFill="1"/>
    <xf numFmtId="0" fontId="27" fillId="4" borderId="20" xfId="3" applyFont="1" applyFill="1" applyBorder="1" applyAlignment="1">
      <alignment horizontal="center" vertical="center" wrapText="1"/>
    </xf>
    <xf numFmtId="0" fontId="27" fillId="4" borderId="0" xfId="3" applyFont="1" applyFill="1" applyAlignment="1">
      <alignment horizontal="center" vertical="center" wrapText="1"/>
    </xf>
    <xf numFmtId="0" fontId="23" fillId="4" borderId="0" xfId="3" applyFont="1" applyFill="1"/>
    <xf numFmtId="0" fontId="25" fillId="3" borderId="0" xfId="3" quotePrefix="1" applyFont="1" applyFill="1" applyAlignment="1">
      <alignment horizontal="center" vertical="center" wrapText="1"/>
    </xf>
    <xf numFmtId="17" fontId="27" fillId="4" borderId="0" xfId="3" applyNumberFormat="1" applyFont="1" applyFill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3" fillId="0" borderId="0" xfId="3" applyFont="1" applyProtection="1">
      <protection locked="0"/>
    </xf>
    <xf numFmtId="0" fontId="12" fillId="0" borderId="0" xfId="3" applyProtection="1">
      <protection locked="0"/>
    </xf>
    <xf numFmtId="165" fontId="30" fillId="0" borderId="2" xfId="3" applyNumberFormat="1" applyFont="1" applyBorder="1" applyAlignment="1" applyProtection="1">
      <alignment horizontal="left"/>
      <protection locked="0"/>
    </xf>
    <xf numFmtId="165" fontId="30" fillId="0" borderId="10" xfId="3" applyNumberFormat="1" applyFont="1" applyBorder="1" applyAlignment="1" applyProtection="1">
      <alignment horizontal="left"/>
      <protection locked="0"/>
    </xf>
    <xf numFmtId="0" fontId="30" fillId="0" borderId="2" xfId="3" applyFont="1" applyBorder="1" applyProtection="1">
      <protection locked="0"/>
    </xf>
    <xf numFmtId="0" fontId="29" fillId="0" borderId="10" xfId="3" applyFont="1" applyBorder="1" applyProtection="1">
      <protection locked="0"/>
    </xf>
    <xf numFmtId="4" fontId="30" fillId="0" borderId="2" xfId="3" applyNumberFormat="1" applyFont="1" applyBorder="1" applyAlignment="1" applyProtection="1">
      <alignment horizontal="right"/>
      <protection locked="0"/>
    </xf>
    <xf numFmtId="0" fontId="30" fillId="2" borderId="2" xfId="3" applyFont="1" applyFill="1" applyBorder="1" applyAlignment="1" applyProtection="1">
      <alignment horizontal="center"/>
      <protection locked="0"/>
    </xf>
    <xf numFmtId="0" fontId="30" fillId="0" borderId="2" xfId="3" applyFont="1" applyBorder="1" applyAlignment="1" applyProtection="1">
      <alignment horizontal="center" vertical="top"/>
      <protection locked="0"/>
    </xf>
    <xf numFmtId="43" fontId="30" fillId="0" borderId="2" xfId="3" applyNumberFormat="1" applyFont="1" applyBorder="1" applyProtection="1">
      <protection locked="0"/>
    </xf>
    <xf numFmtId="4" fontId="13" fillId="0" borderId="0" xfId="3" applyNumberFormat="1" applyFont="1" applyProtection="1">
      <protection locked="0"/>
    </xf>
    <xf numFmtId="4" fontId="12" fillId="0" borderId="0" xfId="3" applyNumberFormat="1" applyProtection="1">
      <protection locked="0"/>
    </xf>
    <xf numFmtId="2" fontId="30" fillId="2" borderId="2" xfId="3" applyNumberFormat="1" applyFont="1" applyFill="1" applyBorder="1" applyAlignment="1" applyProtection="1">
      <alignment horizontal="center"/>
      <protection locked="0"/>
    </xf>
    <xf numFmtId="0" fontId="29" fillId="0" borderId="2" xfId="3" applyFont="1" applyBorder="1" applyAlignment="1" applyProtection="1">
      <alignment vertical="center" wrapText="1"/>
      <protection locked="0"/>
    </xf>
    <xf numFmtId="0" fontId="30" fillId="0" borderId="2" xfId="3" applyFont="1" applyBorder="1" applyAlignment="1" applyProtection="1">
      <alignment horizontal="center"/>
      <protection locked="0"/>
    </xf>
    <xf numFmtId="2" fontId="30" fillId="0" borderId="2" xfId="3" applyNumberFormat="1" applyFont="1" applyBorder="1" applyProtection="1">
      <protection locked="0"/>
    </xf>
    <xf numFmtId="165" fontId="30" fillId="0" borderId="2" xfId="3" applyNumberFormat="1" applyFont="1" applyBorder="1" applyProtection="1">
      <protection locked="0"/>
    </xf>
    <xf numFmtId="0" fontId="30" fillId="0" borderId="10" xfId="3" applyFont="1" applyBorder="1" applyProtection="1">
      <protection locked="0"/>
    </xf>
    <xf numFmtId="3" fontId="30" fillId="0" borderId="2" xfId="3" applyNumberFormat="1" applyFont="1" applyBorder="1" applyProtection="1">
      <protection locked="0"/>
    </xf>
    <xf numFmtId="0" fontId="30" fillId="0" borderId="10" xfId="3" applyFont="1" applyBorder="1" applyAlignment="1" applyProtection="1">
      <alignment horizontal="left"/>
      <protection locked="0"/>
    </xf>
    <xf numFmtId="0" fontId="30" fillId="0" borderId="2" xfId="3" applyFont="1" applyBorder="1" applyAlignment="1" applyProtection="1">
      <alignment horizontal="left"/>
      <protection locked="0"/>
    </xf>
    <xf numFmtId="4" fontId="14" fillId="0" borderId="0" xfId="3" applyNumberFormat="1" applyFont="1" applyProtection="1">
      <protection locked="0"/>
    </xf>
    <xf numFmtId="0" fontId="14" fillId="0" borderId="0" xfId="3" applyFont="1" applyProtection="1">
      <protection locked="0"/>
    </xf>
    <xf numFmtId="0" fontId="12" fillId="3" borderId="2" xfId="3" applyFill="1" applyBorder="1" applyProtection="1">
      <protection locked="0"/>
    </xf>
    <xf numFmtId="0" fontId="18" fillId="3" borderId="2" xfId="3" applyFont="1" applyFill="1" applyBorder="1" applyAlignment="1" applyProtection="1">
      <alignment horizontal="center"/>
      <protection locked="0"/>
    </xf>
    <xf numFmtId="4" fontId="18" fillId="3" borderId="2" xfId="3" applyNumberFormat="1" applyFont="1" applyFill="1" applyBorder="1" applyProtection="1">
      <protection locked="0"/>
    </xf>
    <xf numFmtId="4" fontId="18" fillId="3" borderId="2" xfId="3" applyNumberFormat="1" applyFont="1" applyFill="1" applyBorder="1" applyAlignment="1" applyProtection="1">
      <alignment horizontal="center"/>
      <protection locked="0"/>
    </xf>
    <xf numFmtId="0" fontId="26" fillId="0" borderId="5" xfId="3" applyFont="1" applyBorder="1"/>
    <xf numFmtId="0" fontId="23" fillId="0" borderId="5" xfId="3" applyFont="1" applyBorder="1"/>
    <xf numFmtId="2" fontId="12" fillId="0" borderId="0" xfId="3" applyNumberFormat="1" applyProtection="1">
      <protection locked="0"/>
    </xf>
    <xf numFmtId="166" fontId="12" fillId="0" borderId="0" xfId="3" applyNumberFormat="1" applyProtection="1">
      <protection locked="0"/>
    </xf>
    <xf numFmtId="0" fontId="12" fillId="0" borderId="6" xfId="3" applyBorder="1" applyProtection="1">
      <protection locked="0"/>
    </xf>
    <xf numFmtId="0" fontId="3" fillId="0" borderId="0" xfId="3" applyFont="1" applyAlignment="1" applyProtection="1">
      <alignment horizontal="center"/>
      <protection locked="0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3" borderId="0" xfId="0" applyFont="1" applyFill="1" applyAlignment="1">
      <alignment horizontal="center" vertical="center"/>
    </xf>
    <xf numFmtId="0" fontId="32" fillId="3" borderId="0" xfId="0" quotePrefix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3" borderId="0" xfId="0" quotePrefix="1" applyFont="1" applyFill="1" applyAlignment="1">
      <alignment horizontal="center" vertical="center" wrapText="1"/>
    </xf>
    <xf numFmtId="0" fontId="23" fillId="0" borderId="3" xfId="0" applyFont="1" applyBorder="1" applyAlignment="1" applyProtection="1">
      <alignment vertical="center" wrapText="1"/>
      <protection locked="0"/>
    </xf>
    <xf numFmtId="0" fontId="30" fillId="0" borderId="3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4" fontId="23" fillId="0" borderId="2" xfId="0" applyNumberFormat="1" applyFont="1" applyBorder="1" applyAlignment="1" applyProtection="1">
      <alignment horizontal="right" vertical="center"/>
      <protection locked="0"/>
    </xf>
    <xf numFmtId="0" fontId="30" fillId="0" borderId="2" xfId="0" applyFont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3" fillId="3" borderId="2" xfId="0" applyFont="1" applyFill="1" applyBorder="1" applyAlignment="1" applyProtection="1">
      <alignment vertical="center" wrapText="1"/>
      <protection locked="0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3" fillId="3" borderId="4" xfId="0" applyFont="1" applyFill="1" applyBorder="1" applyAlignment="1" applyProtection="1">
      <alignment vertical="center"/>
      <protection locked="0"/>
    </xf>
    <xf numFmtId="4" fontId="31" fillId="3" borderId="2" xfId="0" applyNumberFormat="1" applyFont="1" applyFill="1" applyBorder="1" applyAlignment="1" applyProtection="1">
      <alignment horizontal="right" vertical="center"/>
      <protection locked="0"/>
    </xf>
    <xf numFmtId="0" fontId="30" fillId="3" borderId="2" xfId="0" applyFont="1" applyFill="1" applyBorder="1" applyAlignment="1" applyProtection="1">
      <alignment vertical="center" wrapText="1"/>
      <protection locked="0"/>
    </xf>
    <xf numFmtId="0" fontId="26" fillId="0" borderId="5" xfId="0" applyFont="1" applyBorder="1"/>
    <xf numFmtId="0" fontId="23" fillId="0" borderId="5" xfId="0" applyFont="1" applyBorder="1"/>
    <xf numFmtId="0" fontId="23" fillId="0" borderId="0" xfId="0" applyFont="1"/>
    <xf numFmtId="4" fontId="23" fillId="0" borderId="0" xfId="0" applyNumberFormat="1" applyFont="1"/>
    <xf numFmtId="0" fontId="23" fillId="3" borderId="0" xfId="0" applyFont="1" applyFill="1"/>
    <xf numFmtId="0" fontId="25" fillId="3" borderId="0" xfId="0" applyFont="1" applyFill="1"/>
    <xf numFmtId="0" fontId="34" fillId="3" borderId="0" xfId="0" applyFont="1" applyFill="1" applyAlignment="1">
      <alignment vertical="center" wrapText="1"/>
    </xf>
    <xf numFmtId="0" fontId="34" fillId="3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3" fillId="0" borderId="11" xfId="0" applyFont="1" applyBorder="1" applyAlignment="1" applyProtection="1">
      <alignment vertical="center" wrapText="1"/>
      <protection locked="0"/>
    </xf>
    <xf numFmtId="164" fontId="23" fillId="0" borderId="11" xfId="0" applyNumberFormat="1" applyFont="1" applyBorder="1" applyAlignment="1" applyProtection="1">
      <alignment vertical="center"/>
      <protection locked="0"/>
    </xf>
    <xf numFmtId="164" fontId="23" fillId="0" borderId="12" xfId="0" applyNumberFormat="1" applyFont="1" applyBorder="1" applyAlignment="1" applyProtection="1">
      <alignment vertical="center"/>
      <protection locked="0"/>
    </xf>
    <xf numFmtId="0" fontId="23" fillId="0" borderId="11" xfId="0" applyFont="1" applyBorder="1" applyProtection="1">
      <protection locked="0"/>
    </xf>
    <xf numFmtId="164" fontId="23" fillId="0" borderId="11" xfId="0" applyNumberFormat="1" applyFont="1" applyBorder="1" applyProtection="1">
      <protection locked="0"/>
    </xf>
    <xf numFmtId="164" fontId="23" fillId="0" borderId="12" xfId="0" applyNumberFormat="1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31" fillId="3" borderId="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3" fillId="0" borderId="0" xfId="3" applyFont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0" xfId="3" quotePrefix="1" applyFont="1" applyAlignment="1">
      <alignment horizontal="left" vertical="center" wrapText="1"/>
    </xf>
    <xf numFmtId="0" fontId="22" fillId="0" borderId="0" xfId="3" applyFont="1" applyAlignment="1">
      <alignment horizontal="left" vertical="center" wrapText="1"/>
    </xf>
    <xf numFmtId="0" fontId="21" fillId="0" borderId="0" xfId="3" applyFont="1" applyAlignment="1">
      <alignment horizontal="left" vertical="center" wrapText="1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5" fillId="3" borderId="0" xfId="3" applyFont="1" applyFill="1" applyAlignment="1">
      <alignment horizontal="center" vertical="center" wrapText="1"/>
    </xf>
    <xf numFmtId="0" fontId="25" fillId="3" borderId="7" xfId="3" applyFont="1" applyFill="1" applyBorder="1" applyAlignment="1">
      <alignment horizontal="center" vertical="center" wrapText="1"/>
    </xf>
    <xf numFmtId="0" fontId="25" fillId="3" borderId="21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center" vertical="top"/>
    </xf>
    <xf numFmtId="0" fontId="3" fillId="0" borderId="24" xfId="3" applyFont="1" applyBorder="1" applyAlignment="1" applyProtection="1">
      <alignment horizontal="center"/>
      <protection locked="0"/>
    </xf>
    <xf numFmtId="0" fontId="28" fillId="0" borderId="6" xfId="3" applyFont="1" applyBorder="1" applyAlignment="1" applyProtection="1">
      <alignment horizontal="center"/>
      <protection locked="0"/>
    </xf>
    <xf numFmtId="0" fontId="29" fillId="0" borderId="22" xfId="3" applyFont="1" applyBorder="1" applyAlignment="1" applyProtection="1">
      <alignment horizontal="center" vertical="center" wrapText="1"/>
      <protection locked="0"/>
    </xf>
    <xf numFmtId="0" fontId="29" fillId="0" borderId="10" xfId="3" applyFont="1" applyBorder="1" applyAlignment="1" applyProtection="1">
      <alignment horizontal="center" vertical="center" wrapText="1"/>
      <protection locked="0"/>
    </xf>
    <xf numFmtId="0" fontId="29" fillId="0" borderId="23" xfId="3" applyFont="1" applyBorder="1" applyAlignment="1" applyProtection="1">
      <alignment horizontal="center" vertical="center" wrapText="1"/>
      <protection locked="0"/>
    </xf>
    <xf numFmtId="0" fontId="23" fillId="0" borderId="0" xfId="3" applyFont="1" applyAlignment="1">
      <alignment horizontal="justify" vertical="center"/>
    </xf>
    <xf numFmtId="0" fontId="0" fillId="0" borderId="0" xfId="0" applyAlignment="1" applyProtection="1">
      <alignment horizontal="center"/>
      <protection locked="0"/>
    </xf>
    <xf numFmtId="0" fontId="34" fillId="3" borderId="8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/>
    </xf>
    <xf numFmtId="0" fontId="32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justify" wrapText="1"/>
    </xf>
    <xf numFmtId="0" fontId="21" fillId="0" borderId="0" xfId="0" quotePrefix="1" applyFont="1" applyAlignment="1">
      <alignment horizontal="left" wrapText="1"/>
    </xf>
    <xf numFmtId="0" fontId="21" fillId="0" borderId="0" xfId="0" applyFont="1" applyAlignment="1">
      <alignment horizontal="justify"/>
    </xf>
    <xf numFmtId="0" fontId="3" fillId="0" borderId="2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6" fillId="3" borderId="0" xfId="0" applyFont="1" applyFill="1" applyAlignment="1">
      <alignment horizontal="center" vertical="center" wrapText="1"/>
    </xf>
  </cellXfs>
  <cellStyles count="16">
    <cellStyle name="Custom - Modelo8" xfId="1" xr:uid="{00000000-0005-0000-0000-000000000000}"/>
    <cellStyle name="Millares [0] 2" xfId="12" xr:uid="{7D42F8D9-2968-42D9-A25C-7758A952B7BA}"/>
    <cellStyle name="Millares 2" xfId="7" xr:uid="{2E5B2DBA-C645-40E5-BC92-A6B226574421}"/>
    <cellStyle name="Millares 3" xfId="2" xr:uid="{00000000-0005-0000-0000-000001000000}"/>
    <cellStyle name="Millares 3 2" xfId="9" xr:uid="{F114FE95-6463-4D29-A6E0-D93A5124EBB9}"/>
    <cellStyle name="Millares 4" xfId="15" xr:uid="{0A667CA7-577B-4455-82E6-735560038644}"/>
    <cellStyle name="Moneda 2" xfId="13" xr:uid="{E3873A1E-801E-469B-91F9-7850498FEA5C}"/>
    <cellStyle name="Moneda 3" xfId="11" xr:uid="{0030B839-8DE7-42C9-BE52-724E63254DE4}"/>
    <cellStyle name="Moneda 4" xfId="10" xr:uid="{01C81F57-BA8B-4D0D-A84B-1F93814C70A0}"/>
    <cellStyle name="Normal" xfId="0" builtinId="0"/>
    <cellStyle name="Normal 2" xfId="6" xr:uid="{160CF20B-DA5C-41CD-8182-435DD9F3606B}"/>
    <cellStyle name="Normal 3" xfId="3" xr:uid="{00000000-0005-0000-0000-000003000000}"/>
    <cellStyle name="Normal 3 2" xfId="14" xr:uid="{8440ACF3-9994-4CDE-BF1A-C093725B8FBE}"/>
    <cellStyle name="Normal 4" xfId="4" xr:uid="{00000000-0005-0000-0000-000004000000}"/>
    <cellStyle name="Porcentaje" xfId="5" builtinId="5"/>
    <cellStyle name="Porcentaje 2" xfId="8" xr:uid="{9E0100CF-FC67-41C3-BCFF-02EEBE4555B9}"/>
  </cellStyles>
  <dxfs count="0"/>
  <tableStyles count="0" defaultTableStyle="TableStyleMedium9" defaultPivotStyle="PivotStyleLight16"/>
  <colors>
    <mruColors>
      <color rgb="FFCCFF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23B8F0-C630-4B96-93DB-E91C9625197E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de Situación Financiera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31D61DD-FF0F-4D88-970D-D53EFB63157C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Analítico de Ingresos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E42F37-D6DC-414E-A2DB-CB798DCBC4ED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Analítico de Presupuesto de Egresos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152400</xdr:rowOff>
    </xdr:from>
    <xdr:to>
      <xdr:col>20</xdr:col>
      <xdr:colOff>295275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09C6B2-3C51-4DAD-BD4A-107E08ACA7DA}"/>
            </a:ext>
          </a:extLst>
        </xdr:cNvPr>
        <xdr:cNvSpPr txBox="1"/>
      </xdr:nvSpPr>
      <xdr:spPr>
        <a:xfrm>
          <a:off x="866775" y="314325"/>
          <a:ext cx="10096500" cy="1504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esta hoja se debe poner, tal cual su sistema contable</a:t>
          </a:r>
        </a:p>
        <a:p>
          <a:pPr algn="ctr"/>
          <a:r>
            <a:rPr lang="es-MX" sz="1600" b="1" baseline="0">
              <a:solidFill>
                <a:srgbClr val="FF0000"/>
              </a:solidFill>
            </a:rPr>
            <a:t>Estado de Origen y Aplicación de los recursos públicos Federales</a:t>
          </a:r>
        </a:p>
        <a:p>
          <a:pPr algn="ctr"/>
          <a:endParaRPr lang="es-MX" sz="1600" b="1" baseline="0">
            <a:solidFill>
              <a:srgbClr val="FF0000"/>
            </a:solidFill>
          </a:endParaRPr>
        </a:p>
        <a:p>
          <a:pPr algn="ctr"/>
          <a:r>
            <a:rPr lang="es-MX" sz="1600" b="1" baseline="0">
              <a:solidFill>
                <a:sysClr val="windowText" lastClr="000000"/>
              </a:solidFill>
            </a:rPr>
            <a:t>en Excel editable</a:t>
          </a:r>
          <a:br>
            <a:rPr lang="es-MX" sz="1600" b="1" baseline="0">
              <a:solidFill>
                <a:srgbClr val="FF0000"/>
              </a:solidFill>
            </a:rPr>
          </a:br>
          <a:endParaRPr lang="es-MX" sz="16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lestino\Desktop\2012\Reportes\Estados%20del%20ejercicio\pel.%20edo%20ejercicio%20marz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lyn\Downloads\C&#233;dula_FRACCII_%20AR37PEF_TRI4_2024%20(Pagado)%20(1).xlsx" TargetMode="External"/><Relationship Id="rId1" Type="http://schemas.openxmlformats.org/officeDocument/2006/relationships/externalLinkPath" Target="C&#233;dula_FRACCII_%20AR37PEF_TRI4_2024%20(Pagad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"/>
      <sheetName val="pp"/>
    </sheetNames>
    <sheetDataSet>
      <sheetData sheetId="0" refreshError="1"/>
      <sheetData sheetId="1">
        <row r="34">
          <cell r="X34">
            <v>792245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ac II-Federal-T1"/>
      <sheetName val="Frac II-FEDERAL-T2"/>
      <sheetName val="Frac II-FEDERAL-T3  "/>
      <sheetName val="Frac II-FEDERAL-T4  "/>
    </sheetNames>
    <sheetDataSet>
      <sheetData sheetId="0" refreshError="1"/>
      <sheetData sheetId="1" refreshError="1"/>
      <sheetData sheetId="2">
        <row r="12">
          <cell r="U12">
            <v>305037.92499999999</v>
          </cell>
        </row>
        <row r="13">
          <cell r="U13">
            <v>246383.94500000001</v>
          </cell>
        </row>
        <row r="14">
          <cell r="U14">
            <v>203767.25999999998</v>
          </cell>
        </row>
        <row r="15">
          <cell r="U15">
            <v>200513.13</v>
          </cell>
        </row>
        <row r="16">
          <cell r="U16">
            <v>200513.13</v>
          </cell>
        </row>
        <row r="17">
          <cell r="U17">
            <v>1209168.7599999998</v>
          </cell>
        </row>
        <row r="18">
          <cell r="U18">
            <v>151146.09499999997</v>
          </cell>
        </row>
        <row r="19">
          <cell r="U19">
            <v>151146.09499999997</v>
          </cell>
        </row>
        <row r="20">
          <cell r="U20">
            <v>583986.86</v>
          </cell>
        </row>
        <row r="21">
          <cell r="U21">
            <v>144830.83499999999</v>
          </cell>
        </row>
        <row r="22">
          <cell r="U22">
            <v>1325806.92</v>
          </cell>
        </row>
        <row r="23">
          <cell r="U23">
            <v>1616463.3199999998</v>
          </cell>
        </row>
        <row r="24">
          <cell r="U24">
            <v>741435.36499999999</v>
          </cell>
        </row>
        <row r="25">
          <cell r="U25">
            <v>806546.12</v>
          </cell>
        </row>
        <row r="26">
          <cell r="U26">
            <v>245360.1</v>
          </cell>
        </row>
        <row r="27">
          <cell r="U27">
            <v>388476.80499999999</v>
          </cell>
        </row>
        <row r="28">
          <cell r="U28">
            <v>472625.54000000004</v>
          </cell>
        </row>
        <row r="29">
          <cell r="U29">
            <v>92936.47</v>
          </cell>
        </row>
        <row r="30">
          <cell r="U30">
            <v>138887.77499999999</v>
          </cell>
        </row>
        <row r="31">
          <cell r="U31">
            <v>2186161.8099999996</v>
          </cell>
        </row>
        <row r="32">
          <cell r="U32">
            <v>2354662.1</v>
          </cell>
        </row>
        <row r="33">
          <cell r="U33">
            <v>6883375.7490762267</v>
          </cell>
        </row>
        <row r="34">
          <cell r="U34">
            <v>0</v>
          </cell>
        </row>
        <row r="35">
          <cell r="U35">
            <v>0</v>
          </cell>
        </row>
        <row r="36">
          <cell r="U36">
            <v>0</v>
          </cell>
        </row>
        <row r="37">
          <cell r="U37">
            <v>0</v>
          </cell>
        </row>
        <row r="38">
          <cell r="U38">
            <v>0</v>
          </cell>
        </row>
        <row r="39">
          <cell r="U39">
            <v>0</v>
          </cell>
        </row>
        <row r="40">
          <cell r="U40">
            <v>0</v>
          </cell>
        </row>
        <row r="41">
          <cell r="U41">
            <v>0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0</v>
          </cell>
        </row>
        <row r="45">
          <cell r="U45">
            <v>0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U49">
            <v>0</v>
          </cell>
        </row>
        <row r="50">
          <cell r="U50">
            <v>0</v>
          </cell>
        </row>
        <row r="51">
          <cell r="U51">
            <v>0</v>
          </cell>
        </row>
        <row r="52">
          <cell r="U52">
            <v>0</v>
          </cell>
        </row>
        <row r="53">
          <cell r="U53">
            <v>0</v>
          </cell>
        </row>
        <row r="54">
          <cell r="U54">
            <v>0</v>
          </cell>
        </row>
        <row r="55">
          <cell r="U55">
            <v>0</v>
          </cell>
        </row>
        <row r="56">
          <cell r="U56">
            <v>0</v>
          </cell>
        </row>
        <row r="57">
          <cell r="U57">
            <v>0</v>
          </cell>
        </row>
        <row r="58">
          <cell r="U58">
            <v>0</v>
          </cell>
        </row>
        <row r="59">
          <cell r="U59">
            <v>0</v>
          </cell>
        </row>
        <row r="60">
          <cell r="U60">
            <v>0</v>
          </cell>
        </row>
        <row r="61">
          <cell r="U61">
            <v>0</v>
          </cell>
        </row>
        <row r="62">
          <cell r="U62">
            <v>0</v>
          </cell>
        </row>
        <row r="63">
          <cell r="U63">
            <v>0</v>
          </cell>
        </row>
        <row r="64">
          <cell r="U64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showGridLines="0" tabSelected="1" topLeftCell="A28" zoomScaleNormal="100" workbookViewId="0">
      <selection activeCell="D50" sqref="D50"/>
    </sheetView>
  </sheetViews>
  <sheetFormatPr baseColWidth="10" defaultColWidth="9.109375" defaultRowHeight="13.2"/>
  <cols>
    <col min="1" max="1" width="29.109375" customWidth="1"/>
    <col min="2" max="2" width="53.44140625" customWidth="1"/>
    <col min="3" max="3" width="0.5546875" customWidth="1"/>
    <col min="4" max="6" width="17.6640625" customWidth="1"/>
    <col min="7" max="7" width="0.88671875" customWidth="1"/>
    <col min="8" max="8" width="24.6640625" customWidth="1"/>
    <col min="9" max="9" width="24.33203125" customWidth="1"/>
    <col min="10" max="10" width="18.88671875" customWidth="1"/>
    <col min="11" max="11" width="16.88671875" customWidth="1"/>
    <col min="12" max="12" width="14.33203125" hidden="1" customWidth="1"/>
  </cols>
  <sheetData>
    <row r="1" spans="1:12" ht="19.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ht="19.5" customHeight="1">
      <c r="A2" s="158" t="s">
        <v>49</v>
      </c>
      <c r="B2" s="158"/>
      <c r="C2" s="158"/>
      <c r="D2" s="158"/>
      <c r="E2" s="158"/>
      <c r="F2" s="158"/>
      <c r="G2" s="158"/>
      <c r="H2" s="158"/>
    </row>
    <row r="3" spans="1:12" ht="19.5" customHeight="1">
      <c r="A3" s="158" t="s">
        <v>1</v>
      </c>
      <c r="B3" s="158"/>
      <c r="C3" s="158"/>
      <c r="D3" s="158"/>
      <c r="E3" s="158"/>
      <c r="F3" s="158"/>
      <c r="G3" s="158"/>
      <c r="H3" s="158"/>
    </row>
    <row r="4" spans="1:12" ht="19.5" customHeight="1">
      <c r="A4" s="158" t="s">
        <v>2</v>
      </c>
      <c r="B4" s="158"/>
      <c r="C4" s="158"/>
      <c r="D4" s="158"/>
      <c r="E4" s="158"/>
      <c r="F4" s="158"/>
      <c r="G4" s="158"/>
      <c r="H4" s="158"/>
      <c r="I4" s="3"/>
      <c r="J4" s="4"/>
      <c r="K4" s="4"/>
    </row>
    <row r="5" spans="1:12" ht="14.25" customHeight="1">
      <c r="A5" s="155"/>
      <c r="B5" s="155"/>
      <c r="C5" s="156"/>
      <c r="D5" s="156"/>
      <c r="E5" s="156"/>
      <c r="F5" s="156"/>
      <c r="G5" s="156"/>
      <c r="H5" s="156"/>
      <c r="J5" s="4"/>
      <c r="K5" s="4"/>
    </row>
    <row r="6" spans="1:12" ht="22.5" customHeight="1">
      <c r="A6" s="159" t="s">
        <v>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2" ht="22.5" customHeight="1">
      <c r="A7" s="163" t="s">
        <v>32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2" ht="30" customHeight="1">
      <c r="A8" s="161" t="s">
        <v>3</v>
      </c>
      <c r="B8" s="161" t="s">
        <v>9</v>
      </c>
      <c r="C8" s="118"/>
      <c r="D8" s="162" t="s">
        <v>10</v>
      </c>
      <c r="E8" s="162"/>
      <c r="F8" s="162"/>
      <c r="G8" s="119"/>
      <c r="H8" s="161" t="s">
        <v>55</v>
      </c>
      <c r="I8" s="160" t="s">
        <v>36</v>
      </c>
      <c r="J8" s="160"/>
      <c r="K8" s="160"/>
    </row>
    <row r="9" spans="1:12" ht="27.6">
      <c r="A9" s="161"/>
      <c r="B9" s="161"/>
      <c r="C9" s="120"/>
      <c r="D9" s="121" t="s">
        <v>52</v>
      </c>
      <c r="E9" s="121" t="s">
        <v>53</v>
      </c>
      <c r="F9" s="121" t="s">
        <v>54</v>
      </c>
      <c r="G9" s="122"/>
      <c r="H9" s="161"/>
      <c r="I9" s="123" t="s">
        <v>104</v>
      </c>
      <c r="J9" s="123" t="s">
        <v>56</v>
      </c>
      <c r="K9" s="123" t="s">
        <v>57</v>
      </c>
      <c r="L9" t="s">
        <v>29</v>
      </c>
    </row>
    <row r="10" spans="1:12" s="8" customFormat="1" ht="32.4">
      <c r="A10" s="124" t="s">
        <v>105</v>
      </c>
      <c r="B10" s="125" t="s">
        <v>106</v>
      </c>
      <c r="C10" s="126"/>
      <c r="D10" s="127">
        <v>0</v>
      </c>
      <c r="E10" s="127">
        <v>0</v>
      </c>
      <c r="F10" s="127">
        <v>0</v>
      </c>
      <c r="G10" s="126"/>
      <c r="H10" s="6">
        <v>2149</v>
      </c>
      <c r="I10" s="128">
        <v>2850</v>
      </c>
      <c r="J10" s="6">
        <v>2850</v>
      </c>
      <c r="K10" s="6">
        <v>2971</v>
      </c>
      <c r="L10" s="7">
        <f>([1]pp!$X$34)</f>
        <v>792245</v>
      </c>
    </row>
    <row r="11" spans="1:12" s="8" customFormat="1" ht="32.4">
      <c r="A11" s="124" t="s">
        <v>105</v>
      </c>
      <c r="B11" s="125" t="s">
        <v>107</v>
      </c>
      <c r="C11" s="126"/>
      <c r="D11" s="127">
        <v>0</v>
      </c>
      <c r="E11" s="127">
        <v>0</v>
      </c>
      <c r="F11" s="127">
        <v>0</v>
      </c>
      <c r="G11" s="126"/>
      <c r="H11" s="6">
        <v>110</v>
      </c>
      <c r="I11" s="128">
        <v>200</v>
      </c>
      <c r="J11" s="6">
        <v>150</v>
      </c>
      <c r="K11" s="6">
        <v>170</v>
      </c>
      <c r="L11" s="7"/>
    </row>
    <row r="12" spans="1:12" s="8" customFormat="1" ht="32.4">
      <c r="A12" s="124" t="s">
        <v>105</v>
      </c>
      <c r="B12" s="125" t="s">
        <v>108</v>
      </c>
      <c r="C12" s="126"/>
      <c r="D12" s="127">
        <v>0</v>
      </c>
      <c r="E12" s="127">
        <v>0</v>
      </c>
      <c r="F12" s="127">
        <v>0</v>
      </c>
      <c r="G12" s="126"/>
      <c r="H12" s="6">
        <v>1</v>
      </c>
      <c r="I12" s="128">
        <v>7</v>
      </c>
      <c r="J12" s="6">
        <v>4</v>
      </c>
      <c r="K12" s="6">
        <v>4</v>
      </c>
      <c r="L12" s="7"/>
    </row>
    <row r="13" spans="1:12" s="8" customFormat="1" ht="32.4">
      <c r="A13" s="124" t="s">
        <v>105</v>
      </c>
      <c r="B13" s="125" t="s">
        <v>109</v>
      </c>
      <c r="C13" s="126"/>
      <c r="D13" s="127">
        <v>0</v>
      </c>
      <c r="E13" s="127">
        <v>0</v>
      </c>
      <c r="F13" s="127">
        <v>0</v>
      </c>
      <c r="G13" s="126"/>
      <c r="H13" s="6">
        <v>5</v>
      </c>
      <c r="I13" s="128">
        <v>13</v>
      </c>
      <c r="J13" s="6">
        <v>8</v>
      </c>
      <c r="K13" s="6">
        <v>8</v>
      </c>
      <c r="L13" s="7"/>
    </row>
    <row r="14" spans="1:12" s="8" customFormat="1" ht="32.4">
      <c r="A14" s="124" t="s">
        <v>105</v>
      </c>
      <c r="B14" s="125" t="s">
        <v>110</v>
      </c>
      <c r="C14" s="126"/>
      <c r="D14" s="127">
        <v>15572736.390000001</v>
      </c>
      <c r="E14" s="127">
        <v>20880264.920000002</v>
      </c>
      <c r="F14" s="127">
        <v>23494706.559999999</v>
      </c>
      <c r="G14" s="126"/>
      <c r="H14" s="6">
        <v>2</v>
      </c>
      <c r="I14" s="128">
        <v>4</v>
      </c>
      <c r="J14" s="6">
        <v>3</v>
      </c>
      <c r="K14" s="6">
        <v>3</v>
      </c>
      <c r="L14" s="7"/>
    </row>
    <row r="15" spans="1:12" s="8" customFormat="1" ht="20.25" customHeight="1">
      <c r="A15" s="124"/>
      <c r="B15" s="125"/>
      <c r="C15" s="126"/>
      <c r="D15" s="127"/>
      <c r="E15" s="127"/>
      <c r="F15" s="127"/>
      <c r="G15" s="126"/>
      <c r="H15" s="128"/>
      <c r="I15" s="5"/>
      <c r="J15" s="6"/>
      <c r="K15" s="6"/>
      <c r="L15" s="7"/>
    </row>
    <row r="16" spans="1:12" s="8" customFormat="1" ht="20.25" customHeight="1">
      <c r="A16" s="124"/>
      <c r="B16" s="125"/>
      <c r="C16" s="126"/>
      <c r="D16" s="127"/>
      <c r="E16" s="127"/>
      <c r="F16" s="127"/>
      <c r="G16" s="126"/>
      <c r="H16" s="128"/>
      <c r="I16" s="5"/>
      <c r="J16" s="6"/>
      <c r="K16" s="6"/>
      <c r="L16" s="7"/>
    </row>
    <row r="17" spans="1:12" s="8" customFormat="1" ht="20.25" customHeight="1">
      <c r="A17" s="124"/>
      <c r="B17" s="125"/>
      <c r="C17" s="126"/>
      <c r="D17" s="127"/>
      <c r="E17" s="127"/>
      <c r="F17" s="127"/>
      <c r="G17" s="126"/>
      <c r="H17" s="128"/>
      <c r="I17" s="5"/>
      <c r="J17" s="6"/>
      <c r="K17" s="6"/>
      <c r="L17" s="7"/>
    </row>
    <row r="18" spans="1:12" s="8" customFormat="1" ht="20.25" customHeight="1">
      <c r="A18" s="124"/>
      <c r="B18" s="125"/>
      <c r="C18" s="126"/>
      <c r="D18" s="127"/>
      <c r="E18" s="127"/>
      <c r="F18" s="127"/>
      <c r="G18" s="126"/>
      <c r="H18" s="128"/>
      <c r="I18" s="5"/>
      <c r="J18" s="6"/>
      <c r="K18" s="6"/>
      <c r="L18" s="7"/>
    </row>
    <row r="19" spans="1:12" s="8" customFormat="1" ht="20.25" customHeight="1">
      <c r="A19" s="124"/>
      <c r="B19" s="125"/>
      <c r="C19" s="126"/>
      <c r="D19" s="127"/>
      <c r="E19" s="127"/>
      <c r="F19" s="127"/>
      <c r="G19" s="126"/>
      <c r="H19" s="128"/>
      <c r="I19" s="5"/>
      <c r="J19" s="6"/>
      <c r="K19" s="6"/>
      <c r="L19" s="7"/>
    </row>
    <row r="20" spans="1:12" s="8" customFormat="1" ht="20.25" customHeight="1">
      <c r="A20" s="124"/>
      <c r="B20" s="125"/>
      <c r="C20" s="126"/>
      <c r="D20" s="127"/>
      <c r="E20" s="127"/>
      <c r="F20" s="127"/>
      <c r="G20" s="126"/>
      <c r="H20" s="128"/>
      <c r="I20" s="5"/>
      <c r="J20" s="6"/>
      <c r="K20" s="6"/>
      <c r="L20" s="7"/>
    </row>
    <row r="21" spans="1:12" s="8" customFormat="1" ht="20.25" customHeight="1">
      <c r="A21" s="124"/>
      <c r="B21" s="125"/>
      <c r="C21" s="126"/>
      <c r="D21" s="127"/>
      <c r="E21" s="127"/>
      <c r="F21" s="127"/>
      <c r="G21" s="126"/>
      <c r="H21" s="128"/>
      <c r="I21" s="5"/>
      <c r="J21" s="6"/>
      <c r="K21" s="6"/>
      <c r="L21" s="7"/>
    </row>
    <row r="22" spans="1:12" s="8" customFormat="1" ht="20.25" customHeight="1">
      <c r="A22" s="124"/>
      <c r="B22" s="125"/>
      <c r="C22" s="126"/>
      <c r="D22" s="127"/>
      <c r="E22" s="127"/>
      <c r="F22" s="127"/>
      <c r="G22" s="126"/>
      <c r="H22" s="128"/>
      <c r="I22" s="5"/>
      <c r="J22" s="6"/>
      <c r="K22" s="6"/>
      <c r="L22" s="7"/>
    </row>
    <row r="23" spans="1:12" s="8" customFormat="1" ht="20.25" customHeight="1">
      <c r="A23" s="124"/>
      <c r="B23" s="125"/>
      <c r="C23" s="126"/>
      <c r="D23" s="127"/>
      <c r="E23" s="127"/>
      <c r="F23" s="127"/>
      <c r="G23" s="126"/>
      <c r="H23" s="128"/>
      <c r="I23" s="5"/>
      <c r="J23" s="6"/>
      <c r="K23" s="6"/>
      <c r="L23" s="7"/>
    </row>
    <row r="24" spans="1:12" s="8" customFormat="1" ht="20.25" customHeight="1">
      <c r="A24" s="124"/>
      <c r="B24" s="125"/>
      <c r="C24" s="126"/>
      <c r="D24" s="127"/>
      <c r="E24" s="127"/>
      <c r="F24" s="127"/>
      <c r="G24" s="126"/>
      <c r="H24" s="128"/>
      <c r="I24" s="5"/>
      <c r="J24" s="6"/>
      <c r="K24" s="6"/>
      <c r="L24" s="7"/>
    </row>
    <row r="25" spans="1:12" s="8" customFormat="1" ht="20.25" customHeight="1">
      <c r="A25" s="124"/>
      <c r="B25" s="125"/>
      <c r="C25" s="126"/>
      <c r="D25" s="127"/>
      <c r="E25" s="127"/>
      <c r="F25" s="127"/>
      <c r="G25" s="126"/>
      <c r="H25" s="128"/>
      <c r="I25" s="5"/>
      <c r="J25" s="6"/>
      <c r="K25" s="6"/>
      <c r="L25" s="7"/>
    </row>
    <row r="26" spans="1:12" s="8" customFormat="1" ht="20.25" customHeight="1">
      <c r="A26" s="124"/>
      <c r="B26" s="125"/>
      <c r="C26" s="126"/>
      <c r="D26" s="127"/>
      <c r="E26" s="127"/>
      <c r="F26" s="127"/>
      <c r="G26" s="126"/>
      <c r="H26" s="128"/>
      <c r="I26" s="5"/>
      <c r="J26" s="6"/>
      <c r="K26" s="6"/>
      <c r="L26" s="7"/>
    </row>
    <row r="27" spans="1:12" s="8" customFormat="1" ht="20.25" customHeight="1">
      <c r="A27" s="124"/>
      <c r="B27" s="125"/>
      <c r="C27" s="126"/>
      <c r="D27" s="127"/>
      <c r="E27" s="127"/>
      <c r="F27" s="127"/>
      <c r="G27" s="126"/>
      <c r="H27" s="128"/>
      <c r="I27" s="5"/>
      <c r="J27" s="6"/>
      <c r="K27" s="6"/>
      <c r="L27" s="7"/>
    </row>
    <row r="28" spans="1:12" s="8" customFormat="1" ht="20.25" customHeight="1">
      <c r="A28" s="124"/>
      <c r="B28" s="125"/>
      <c r="C28" s="126"/>
      <c r="D28" s="127"/>
      <c r="E28" s="127"/>
      <c r="F28" s="127"/>
      <c r="G28" s="126"/>
      <c r="H28" s="128"/>
      <c r="I28" s="5"/>
      <c r="J28" s="6"/>
      <c r="K28" s="6"/>
      <c r="L28" s="7"/>
    </row>
    <row r="29" spans="1:12" s="8" customFormat="1" ht="20.25" customHeight="1">
      <c r="A29" s="124"/>
      <c r="B29" s="125"/>
      <c r="C29" s="126"/>
      <c r="D29" s="127"/>
      <c r="E29" s="127"/>
      <c r="F29" s="127"/>
      <c r="G29" s="126"/>
      <c r="H29" s="128"/>
      <c r="I29" s="5"/>
      <c r="J29" s="6"/>
      <c r="K29" s="6"/>
      <c r="L29" s="7"/>
    </row>
    <row r="30" spans="1:12" s="8" customFormat="1" ht="20.25" customHeight="1">
      <c r="A30" s="124"/>
      <c r="B30" s="125"/>
      <c r="C30" s="126"/>
      <c r="D30" s="127"/>
      <c r="E30" s="127"/>
      <c r="F30" s="127"/>
      <c r="G30" s="126"/>
      <c r="H30" s="128"/>
      <c r="I30" s="5"/>
      <c r="J30" s="6"/>
      <c r="K30" s="6"/>
      <c r="L30" s="7"/>
    </row>
    <row r="31" spans="1:12" s="8" customFormat="1" ht="20.25" customHeight="1">
      <c r="A31" s="124"/>
      <c r="B31" s="125"/>
      <c r="C31" s="126"/>
      <c r="D31" s="127"/>
      <c r="E31" s="127"/>
      <c r="F31" s="127"/>
      <c r="G31" s="126"/>
      <c r="H31" s="128"/>
      <c r="I31" s="5"/>
      <c r="J31" s="6"/>
      <c r="K31" s="6"/>
      <c r="L31" s="7"/>
    </row>
    <row r="32" spans="1:12" s="8" customFormat="1" ht="20.25" customHeight="1">
      <c r="A32" s="124"/>
      <c r="B32" s="125"/>
      <c r="C32" s="129"/>
      <c r="D32" s="127"/>
      <c r="E32" s="127"/>
      <c r="F32" s="127"/>
      <c r="G32" s="126"/>
      <c r="H32" s="128"/>
      <c r="I32" s="9"/>
      <c r="J32" s="6"/>
      <c r="K32" s="6"/>
      <c r="L32" s="7">
        <f>122170353.55+2469230.63</f>
        <v>124639584.17999999</v>
      </c>
    </row>
    <row r="33" spans="1:12" s="8" customFormat="1" ht="20.25" customHeight="1">
      <c r="A33" s="124"/>
      <c r="B33" s="125"/>
      <c r="C33" s="129"/>
      <c r="D33" s="127"/>
      <c r="E33" s="127"/>
      <c r="F33" s="127"/>
      <c r="G33" s="126"/>
      <c r="H33" s="128"/>
      <c r="I33" s="9"/>
      <c r="J33" s="6"/>
      <c r="K33" s="6"/>
      <c r="L33" s="7"/>
    </row>
    <row r="34" spans="1:12" s="8" customFormat="1" ht="20.25" customHeight="1">
      <c r="A34" s="124"/>
      <c r="B34" s="125"/>
      <c r="C34" s="129"/>
      <c r="D34" s="127"/>
      <c r="E34" s="127"/>
      <c r="F34" s="127"/>
      <c r="G34" s="126"/>
      <c r="H34" s="128"/>
      <c r="I34" s="9"/>
      <c r="J34" s="6"/>
      <c r="K34" s="6"/>
      <c r="L34" s="7"/>
    </row>
    <row r="35" spans="1:12" s="8" customFormat="1" ht="20.25" customHeight="1">
      <c r="A35" s="124"/>
      <c r="B35" s="125"/>
      <c r="C35" s="129"/>
      <c r="D35" s="127"/>
      <c r="E35" s="127"/>
      <c r="F35" s="127"/>
      <c r="G35" s="126"/>
      <c r="H35" s="128"/>
      <c r="I35" s="9"/>
      <c r="J35" s="6"/>
      <c r="K35" s="6"/>
      <c r="L35" s="7"/>
    </row>
    <row r="36" spans="1:12" s="8" customFormat="1" ht="20.25" customHeight="1">
      <c r="A36" s="124"/>
      <c r="B36" s="125"/>
      <c r="C36" s="129"/>
      <c r="D36" s="127"/>
      <c r="E36" s="127"/>
      <c r="F36" s="127"/>
      <c r="G36" s="126"/>
      <c r="H36" s="128"/>
      <c r="I36" s="9"/>
      <c r="J36" s="6"/>
      <c r="K36" s="6"/>
      <c r="L36" s="7"/>
    </row>
    <row r="37" spans="1:12" s="8" customFormat="1" ht="20.25" customHeight="1">
      <c r="A37" s="124"/>
      <c r="B37" s="125"/>
      <c r="C37" s="129"/>
      <c r="D37" s="127"/>
      <c r="E37" s="127"/>
      <c r="F37" s="127"/>
      <c r="G37" s="126"/>
      <c r="H37" s="128"/>
      <c r="I37" s="9"/>
      <c r="J37" s="6"/>
      <c r="K37" s="6"/>
      <c r="L37" s="7"/>
    </row>
    <row r="38" spans="1:12" s="8" customFormat="1" ht="20.25" customHeight="1">
      <c r="A38" s="124"/>
      <c r="B38" s="125"/>
      <c r="C38" s="129"/>
      <c r="D38" s="127"/>
      <c r="E38" s="127"/>
      <c r="F38" s="127"/>
      <c r="G38" s="126"/>
      <c r="H38" s="130"/>
      <c r="I38" s="9"/>
      <c r="J38" s="6"/>
      <c r="K38" s="6"/>
      <c r="L38" s="7"/>
    </row>
    <row r="39" spans="1:12" s="8" customFormat="1" ht="20.25" customHeight="1">
      <c r="A39" s="131"/>
      <c r="B39" s="132" t="s">
        <v>11</v>
      </c>
      <c r="C39" s="133"/>
      <c r="D39" s="134">
        <f>+SUM(D10:D38)</f>
        <v>15572736.390000001</v>
      </c>
      <c r="E39" s="134">
        <f t="shared" ref="E39:F39" si="0">+SUM(E10:E38)</f>
        <v>20880264.920000002</v>
      </c>
      <c r="F39" s="134">
        <f t="shared" si="0"/>
        <v>23494706.559999999</v>
      </c>
      <c r="G39" s="126"/>
      <c r="H39" s="135"/>
      <c r="I39" s="37"/>
      <c r="J39" s="38"/>
      <c r="K39" s="38"/>
      <c r="L39" s="10">
        <f>SUM(L10:L38)</f>
        <v>125431829.17999999</v>
      </c>
    </row>
    <row r="44" spans="1:12" ht="13.8" thickBot="1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2" ht="16.2">
      <c r="A45" s="136" t="s">
        <v>100</v>
      </c>
      <c r="B45" s="137"/>
      <c r="C45" s="137"/>
      <c r="D45" s="137"/>
      <c r="E45" s="137"/>
      <c r="F45" s="137"/>
      <c r="G45" s="137"/>
      <c r="H45" s="137"/>
    </row>
    <row r="46" spans="1:12" ht="13.8">
      <c r="A46" s="60"/>
    </row>
    <row r="47" spans="1:12" ht="13.8">
      <c r="A47" s="61"/>
    </row>
    <row r="50" spans="1:11">
      <c r="A50" s="32"/>
      <c r="D50" s="32"/>
      <c r="E50" s="32"/>
      <c r="F50" s="32"/>
      <c r="I50" s="32"/>
      <c r="J50" s="32"/>
      <c r="K50" s="32"/>
    </row>
    <row r="51" spans="1:11">
      <c r="A51" s="33" t="s">
        <v>37</v>
      </c>
      <c r="D51" s="164" t="s">
        <v>38</v>
      </c>
      <c r="E51" s="164"/>
      <c r="F51" s="164"/>
      <c r="G51" s="34"/>
      <c r="H51" s="34"/>
      <c r="I51" s="164" t="s">
        <v>39</v>
      </c>
      <c r="J51" s="164"/>
      <c r="K51" s="164"/>
    </row>
    <row r="52" spans="1:11">
      <c r="A52" s="58" t="s">
        <v>111</v>
      </c>
      <c r="D52" s="157" t="s">
        <v>102</v>
      </c>
      <c r="E52" s="157"/>
      <c r="F52" s="157"/>
      <c r="I52" s="157" t="s">
        <v>103</v>
      </c>
      <c r="J52" s="157"/>
      <c r="K52" s="157"/>
    </row>
    <row r="53" spans="1:11">
      <c r="A53" t="s">
        <v>112</v>
      </c>
      <c r="D53" s="154" t="s">
        <v>76</v>
      </c>
      <c r="E53" s="154"/>
      <c r="F53" s="154"/>
      <c r="I53" s="154" t="s">
        <v>71</v>
      </c>
      <c r="J53" s="154"/>
      <c r="K53" s="154"/>
    </row>
  </sheetData>
  <sheetProtection formatCells="0" insertRows="0"/>
  <mergeCells count="18">
    <mergeCell ref="A1:K1"/>
    <mergeCell ref="A6:K6"/>
    <mergeCell ref="I8:K8"/>
    <mergeCell ref="A8:A9"/>
    <mergeCell ref="B8:B9"/>
    <mergeCell ref="D8:F8"/>
    <mergeCell ref="H8:H9"/>
    <mergeCell ref="A7:K7"/>
    <mergeCell ref="A2:H2"/>
    <mergeCell ref="A3:H3"/>
    <mergeCell ref="A4:H4"/>
    <mergeCell ref="D53:F53"/>
    <mergeCell ref="I53:K53"/>
    <mergeCell ref="A5:H5"/>
    <mergeCell ref="D52:F52"/>
    <mergeCell ref="I52:K52"/>
    <mergeCell ref="D51:F51"/>
    <mergeCell ref="I51:K51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rowBreaks count="1" manualBreakCount="1">
    <brk id="3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6"/>
  <sheetViews>
    <sheetView showGridLines="0" topLeftCell="A20" zoomScale="80" zoomScaleNormal="80" workbookViewId="0">
      <selection activeCell="B81" sqref="B81"/>
    </sheetView>
  </sheetViews>
  <sheetFormatPr baseColWidth="10" defaultColWidth="9.109375" defaultRowHeight="14.4"/>
  <cols>
    <col min="1" max="1" width="21.44140625" style="84" bestFit="1" customWidth="1"/>
    <col min="2" max="2" width="38.88671875" style="84" customWidth="1"/>
    <col min="3" max="3" width="1.5546875" style="84" customWidth="1"/>
    <col min="4" max="4" width="25.6640625" style="84" customWidth="1"/>
    <col min="5" max="5" width="2.33203125" style="84" customWidth="1"/>
    <col min="6" max="8" width="17.5546875" style="84" customWidth="1"/>
    <col min="9" max="9" width="1.33203125" style="84" customWidth="1"/>
    <col min="10" max="12" width="17.5546875" style="84" customWidth="1"/>
    <col min="13" max="13" width="1.5546875" style="84" customWidth="1"/>
    <col min="14" max="14" width="18.44140625" style="84" customWidth="1"/>
    <col min="15" max="15" width="1.6640625" style="84" customWidth="1"/>
    <col min="16" max="16" width="15.6640625" style="84" customWidth="1"/>
    <col min="17" max="17" width="2.33203125" style="84" customWidth="1"/>
    <col min="18" max="21" width="24.44140625" style="84" customWidth="1"/>
    <col min="22" max="22" width="12" style="83" customWidth="1"/>
    <col min="23" max="23" width="13.6640625" style="83" customWidth="1"/>
    <col min="24" max="24" width="14" style="83" customWidth="1"/>
    <col min="25" max="26" width="13.88671875" style="105" customWidth="1"/>
    <col min="27" max="27" width="9.33203125" style="105" bestFit="1" customWidth="1"/>
    <col min="28" max="28" width="10.5546875" style="105" bestFit="1" customWidth="1"/>
    <col min="29" max="29" width="15.5546875" style="105" customWidth="1"/>
    <col min="30" max="16384" width="9.109375" style="84"/>
  </cols>
  <sheetData>
    <row r="1" spans="1:29" s="67" customFormat="1" ht="18.75" customHeight="1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64"/>
      <c r="V1" s="65"/>
      <c r="W1" s="65"/>
      <c r="X1" s="65"/>
      <c r="Y1" s="66"/>
      <c r="Z1" s="66"/>
      <c r="AA1" s="66"/>
      <c r="AB1" s="66"/>
      <c r="AC1" s="66"/>
    </row>
    <row r="2" spans="1:29" s="67" customFormat="1" ht="15" customHeight="1">
      <c r="A2" s="167" t="s">
        <v>47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68"/>
      <c r="V2" s="65"/>
      <c r="W2" s="65"/>
      <c r="X2" s="65"/>
      <c r="Y2" s="66"/>
      <c r="Z2" s="66"/>
      <c r="AA2" s="66"/>
      <c r="AB2" s="66"/>
      <c r="AC2" s="66"/>
    </row>
    <row r="3" spans="1:29" s="67" customFormat="1" ht="15" customHeight="1">
      <c r="A3" s="169" t="s">
        <v>62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68"/>
      <c r="S3" s="68"/>
      <c r="T3" s="68"/>
      <c r="U3" s="68"/>
      <c r="V3" s="65"/>
      <c r="W3" s="65"/>
      <c r="X3" s="65"/>
      <c r="Y3" s="66"/>
      <c r="Z3" s="66"/>
      <c r="AA3" s="66"/>
      <c r="AB3" s="66"/>
      <c r="AC3" s="66"/>
    </row>
    <row r="4" spans="1:29" s="67" customFormat="1" ht="15.75" customHeight="1">
      <c r="A4" s="170" t="s">
        <v>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69"/>
      <c r="V4" s="65"/>
      <c r="W4" s="65"/>
      <c r="X4" s="65"/>
      <c r="Y4" s="66"/>
      <c r="Z4" s="66"/>
      <c r="AA4" s="66"/>
      <c r="AB4" s="66"/>
      <c r="AC4" s="66"/>
    </row>
    <row r="5" spans="1:29" s="67" customFormat="1" ht="14.2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69"/>
      <c r="V5" s="65"/>
      <c r="W5" s="65"/>
      <c r="X5" s="65"/>
      <c r="Y5" s="66"/>
      <c r="Z5" s="66"/>
      <c r="AA5" s="66"/>
      <c r="AB5" s="66"/>
      <c r="AC5" s="66"/>
    </row>
    <row r="6" spans="1:29" s="67" customFormat="1" ht="21.6">
      <c r="A6" s="175" t="s">
        <v>13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65"/>
      <c r="W6" s="65"/>
      <c r="X6" s="65"/>
      <c r="Y6" s="66"/>
      <c r="Z6" s="66"/>
      <c r="AA6" s="66"/>
      <c r="AB6" s="66"/>
      <c r="AC6" s="66"/>
    </row>
    <row r="7" spans="1:29" s="67" customFormat="1" ht="24.75" customHeight="1">
      <c r="A7" s="176" t="s">
        <v>33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65"/>
      <c r="W7" s="65"/>
      <c r="X7" s="65"/>
      <c r="Y7" s="66"/>
      <c r="Z7" s="66"/>
      <c r="AA7" s="66"/>
      <c r="AB7" s="66"/>
      <c r="AC7" s="66"/>
    </row>
    <row r="8" spans="1:29" s="67" customFormat="1" ht="26.25" customHeight="1">
      <c r="A8" s="172" t="s">
        <v>3</v>
      </c>
      <c r="B8" s="173" t="s">
        <v>14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72"/>
      <c r="R8" s="172" t="s">
        <v>21</v>
      </c>
      <c r="S8" s="172"/>
      <c r="T8" s="172"/>
      <c r="U8" s="172"/>
      <c r="V8" s="65"/>
      <c r="W8" s="65" t="s">
        <v>63</v>
      </c>
      <c r="X8" s="65" t="s">
        <v>63</v>
      </c>
      <c r="Y8" s="65" t="s">
        <v>63</v>
      </c>
      <c r="Z8" s="66" t="s">
        <v>64</v>
      </c>
      <c r="AA8" s="66"/>
      <c r="AB8" s="66"/>
      <c r="AC8" s="66"/>
    </row>
    <row r="9" spans="1:29" s="67" customFormat="1" ht="26.25" customHeight="1">
      <c r="A9" s="172"/>
      <c r="B9" s="73" t="s">
        <v>15</v>
      </c>
      <c r="C9" s="71"/>
      <c r="D9" s="73" t="s">
        <v>16</v>
      </c>
      <c r="E9" s="71"/>
      <c r="F9" s="174" t="s">
        <v>17</v>
      </c>
      <c r="G9" s="174"/>
      <c r="H9" s="174"/>
      <c r="I9" s="71"/>
      <c r="J9" s="174" t="s">
        <v>18</v>
      </c>
      <c r="K9" s="174"/>
      <c r="L9" s="174"/>
      <c r="M9" s="71"/>
      <c r="N9" s="73" t="s">
        <v>19</v>
      </c>
      <c r="O9" s="71"/>
      <c r="P9" s="73" t="s">
        <v>20</v>
      </c>
      <c r="Q9" s="71"/>
      <c r="R9" s="173"/>
      <c r="S9" s="173"/>
      <c r="T9" s="173"/>
      <c r="U9" s="173"/>
      <c r="V9" s="65"/>
      <c r="W9" s="74" t="s">
        <v>58</v>
      </c>
      <c r="X9" s="74" t="s">
        <v>65</v>
      </c>
      <c r="Y9" s="74" t="s">
        <v>66</v>
      </c>
      <c r="Z9" s="74" t="s">
        <v>67</v>
      </c>
      <c r="AA9" s="66"/>
      <c r="AB9" s="66"/>
      <c r="AC9" s="66"/>
    </row>
    <row r="10" spans="1:29" s="67" customFormat="1" ht="27.75" customHeight="1">
      <c r="A10" s="75"/>
      <c r="B10" s="76"/>
      <c r="C10" s="76"/>
      <c r="D10" s="76"/>
      <c r="E10" s="76"/>
      <c r="F10" s="77" t="s">
        <v>65</v>
      </c>
      <c r="G10" s="78" t="s">
        <v>66</v>
      </c>
      <c r="H10" s="77" t="s">
        <v>67</v>
      </c>
      <c r="I10" s="79"/>
      <c r="J10" s="77" t="s">
        <v>65</v>
      </c>
      <c r="K10" s="78" t="s">
        <v>66</v>
      </c>
      <c r="L10" s="77" t="s">
        <v>67</v>
      </c>
      <c r="M10" s="76"/>
      <c r="N10" s="76"/>
      <c r="O10" s="76"/>
      <c r="P10" s="76"/>
      <c r="Q10" s="76"/>
      <c r="R10" s="77" t="s">
        <v>65</v>
      </c>
      <c r="S10" s="78" t="s">
        <v>66</v>
      </c>
      <c r="T10" s="77" t="s">
        <v>67</v>
      </c>
      <c r="U10" s="80" t="s">
        <v>68</v>
      </c>
      <c r="V10" s="65"/>
      <c r="W10" s="77" t="s">
        <v>65</v>
      </c>
      <c r="X10" s="78" t="s">
        <v>66</v>
      </c>
      <c r="Y10" s="77" t="s">
        <v>67</v>
      </c>
      <c r="Z10" s="81">
        <v>45658</v>
      </c>
      <c r="AA10" s="66"/>
      <c r="AB10" s="66"/>
      <c r="AC10" s="82" t="s">
        <v>69</v>
      </c>
    </row>
    <row r="11" spans="1:29" ht="4.5" customHeight="1">
      <c r="A11" s="178">
        <v>2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Y11" s="84"/>
      <c r="Z11" s="84"/>
      <c r="AA11" s="84"/>
      <c r="AB11" s="84"/>
      <c r="AC11" s="84"/>
    </row>
    <row r="12" spans="1:29" ht="15">
      <c r="A12" s="179" t="s">
        <v>70</v>
      </c>
      <c r="B12" s="85" t="s">
        <v>71</v>
      </c>
      <c r="C12" s="86"/>
      <c r="D12" s="87" t="s">
        <v>72</v>
      </c>
      <c r="E12" s="88"/>
      <c r="F12" s="89">
        <f>W12/2</f>
        <v>29448.864999999998</v>
      </c>
      <c r="G12" s="89">
        <f>X12/2</f>
        <v>34250.380000000005</v>
      </c>
      <c r="H12" s="89">
        <f>Y12/2</f>
        <v>39929.950000000004</v>
      </c>
      <c r="I12" s="88"/>
      <c r="J12" s="90">
        <v>1</v>
      </c>
      <c r="K12" s="90">
        <v>1</v>
      </c>
      <c r="L12" s="90">
        <v>1</v>
      </c>
      <c r="M12" s="88"/>
      <c r="N12" s="87" t="s">
        <v>73</v>
      </c>
      <c r="O12" s="88"/>
      <c r="P12" s="91" t="s">
        <v>74</v>
      </c>
      <c r="Q12" s="88"/>
      <c r="R12" s="92">
        <f>+F12*J12</f>
        <v>29448.864999999998</v>
      </c>
      <c r="S12" s="92">
        <f t="shared" ref="S12:T27" si="0">+G12*K12</f>
        <v>34250.380000000005</v>
      </c>
      <c r="T12" s="92">
        <f t="shared" si="0"/>
        <v>39929.950000000004</v>
      </c>
      <c r="U12" s="92">
        <f>R12+S12+T12+'[2]Frac II-FEDERAL-T3  '!U12</f>
        <v>408667.12</v>
      </c>
      <c r="W12" s="93">
        <v>58897.729999999996</v>
      </c>
      <c r="X12" s="93">
        <v>68500.760000000009</v>
      </c>
      <c r="Y12" s="94">
        <v>79859.900000000009</v>
      </c>
      <c r="Z12" s="94">
        <v>20816.7</v>
      </c>
      <c r="AA12" s="94"/>
      <c r="AB12" s="94">
        <f>W12+X12+Y12</f>
        <v>207258.39</v>
      </c>
      <c r="AC12" s="84"/>
    </row>
    <row r="13" spans="1:29" ht="15">
      <c r="A13" s="180"/>
      <c r="B13" s="85" t="s">
        <v>75</v>
      </c>
      <c r="C13" s="86"/>
      <c r="D13" s="87" t="s">
        <v>72</v>
      </c>
      <c r="E13" s="88"/>
      <c r="F13" s="89">
        <f t="shared" ref="F13:H32" si="1">W13/2</f>
        <v>23798.14</v>
      </c>
      <c r="G13" s="89">
        <f t="shared" si="1"/>
        <v>27559.85</v>
      </c>
      <c r="H13" s="89">
        <f t="shared" si="1"/>
        <v>51963.334999999999</v>
      </c>
      <c r="I13" s="88"/>
      <c r="J13" s="90">
        <v>1</v>
      </c>
      <c r="K13" s="90">
        <v>1</v>
      </c>
      <c r="L13" s="90">
        <v>1</v>
      </c>
      <c r="M13" s="88"/>
      <c r="N13" s="87" t="s">
        <v>73</v>
      </c>
      <c r="O13" s="88"/>
      <c r="P13" s="91" t="s">
        <v>74</v>
      </c>
      <c r="Q13" s="88"/>
      <c r="R13" s="92">
        <f t="shared" ref="R13:T33" si="2">+F13*J13</f>
        <v>23798.14</v>
      </c>
      <c r="S13" s="92">
        <f t="shared" si="0"/>
        <v>27559.85</v>
      </c>
      <c r="T13" s="92">
        <f t="shared" si="0"/>
        <v>51963.334999999999</v>
      </c>
      <c r="U13" s="92">
        <f>R13+S13+T13+'[2]Frac II-FEDERAL-T3  '!U13</f>
        <v>349705.27</v>
      </c>
      <c r="W13" s="93">
        <v>47596.28</v>
      </c>
      <c r="X13" s="93">
        <v>55119.7</v>
      </c>
      <c r="Y13" s="94">
        <v>103926.67</v>
      </c>
      <c r="Z13" s="94">
        <v>16895.7</v>
      </c>
      <c r="AA13" s="94"/>
      <c r="AB13" s="94">
        <f t="shared" ref="AB13:AB32" si="3">W13+X13+Y13</f>
        <v>206642.65</v>
      </c>
      <c r="AC13" s="84"/>
    </row>
    <row r="14" spans="1:29" ht="15">
      <c r="A14" s="180"/>
      <c r="B14" s="85" t="s">
        <v>76</v>
      </c>
      <c r="C14" s="86"/>
      <c r="D14" s="87" t="s">
        <v>72</v>
      </c>
      <c r="E14" s="88"/>
      <c r="F14" s="89">
        <f t="shared" si="1"/>
        <v>19692.45</v>
      </c>
      <c r="G14" s="89">
        <f t="shared" si="1"/>
        <v>22698.635000000002</v>
      </c>
      <c r="H14" s="89">
        <f t="shared" si="1"/>
        <v>42892.484999999986</v>
      </c>
      <c r="I14" s="88"/>
      <c r="J14" s="90">
        <v>1</v>
      </c>
      <c r="K14" s="90">
        <v>1</v>
      </c>
      <c r="L14" s="90">
        <v>1</v>
      </c>
      <c r="M14" s="88"/>
      <c r="N14" s="87" t="s">
        <v>73</v>
      </c>
      <c r="O14" s="88"/>
      <c r="P14" s="91" t="s">
        <v>74</v>
      </c>
      <c r="Q14" s="88"/>
      <c r="R14" s="92">
        <f t="shared" si="2"/>
        <v>19692.45</v>
      </c>
      <c r="S14" s="92">
        <f t="shared" si="0"/>
        <v>22698.635000000002</v>
      </c>
      <c r="T14" s="92">
        <f t="shared" si="0"/>
        <v>42892.484999999986</v>
      </c>
      <c r="U14" s="92">
        <f>R14+S14+T14+'[2]Frac II-FEDERAL-T3  '!U14</f>
        <v>289050.82999999996</v>
      </c>
      <c r="W14" s="93">
        <v>39384.9</v>
      </c>
      <c r="X14" s="93">
        <v>45397.270000000004</v>
      </c>
      <c r="Y14" s="94">
        <v>85784.969999999972</v>
      </c>
      <c r="Z14" s="94">
        <v>14046.750000000002</v>
      </c>
      <c r="AA14" s="94"/>
      <c r="AB14" s="94">
        <f t="shared" si="3"/>
        <v>170567.13999999998</v>
      </c>
      <c r="AC14" s="84"/>
    </row>
    <row r="15" spans="1:29" ht="15">
      <c r="A15" s="180"/>
      <c r="B15" s="85" t="s">
        <v>77</v>
      </c>
      <c r="C15" s="86"/>
      <c r="D15" s="87" t="s">
        <v>72</v>
      </c>
      <c r="E15" s="88"/>
      <c r="F15" s="89">
        <f t="shared" si="1"/>
        <v>19378.940000000002</v>
      </c>
      <c r="G15" s="89">
        <f t="shared" si="1"/>
        <v>22327.455000000002</v>
      </c>
      <c r="H15" s="89">
        <f t="shared" si="1"/>
        <v>42199.83</v>
      </c>
      <c r="I15" s="88"/>
      <c r="J15" s="90">
        <v>1</v>
      </c>
      <c r="K15" s="90">
        <v>1</v>
      </c>
      <c r="L15" s="90">
        <v>1</v>
      </c>
      <c r="M15" s="88"/>
      <c r="N15" s="87" t="s">
        <v>73</v>
      </c>
      <c r="O15" s="88"/>
      <c r="P15" s="91" t="s">
        <v>74</v>
      </c>
      <c r="Q15" s="88"/>
      <c r="R15" s="92">
        <f t="shared" si="2"/>
        <v>19378.940000000002</v>
      </c>
      <c r="S15" s="92">
        <f t="shared" si="0"/>
        <v>22327.455000000002</v>
      </c>
      <c r="T15" s="92">
        <f t="shared" si="0"/>
        <v>42199.83</v>
      </c>
      <c r="U15" s="92">
        <f>R15+S15+T15+'[2]Frac II-FEDERAL-T3  '!U15</f>
        <v>284419.35499999998</v>
      </c>
      <c r="W15" s="93">
        <v>38757.880000000005</v>
      </c>
      <c r="X15" s="93">
        <v>44654.91</v>
      </c>
      <c r="Y15" s="94">
        <v>84399.66</v>
      </c>
      <c r="Z15" s="94">
        <v>19291.29</v>
      </c>
      <c r="AA15" s="94"/>
      <c r="AB15" s="94">
        <f t="shared" si="3"/>
        <v>167812.45</v>
      </c>
      <c r="AC15" s="84"/>
    </row>
    <row r="16" spans="1:29" ht="15">
      <c r="A16" s="180"/>
      <c r="B16" s="85" t="s">
        <v>78</v>
      </c>
      <c r="C16" s="86"/>
      <c r="D16" s="87" t="s">
        <v>72</v>
      </c>
      <c r="E16" s="88"/>
      <c r="F16" s="89">
        <f t="shared" si="1"/>
        <v>19378.940000000002</v>
      </c>
      <c r="G16" s="89">
        <f t="shared" si="1"/>
        <v>22327.455000000002</v>
      </c>
      <c r="H16" s="89">
        <f t="shared" si="1"/>
        <v>42199.83</v>
      </c>
      <c r="I16" s="88"/>
      <c r="J16" s="90">
        <v>1</v>
      </c>
      <c r="K16" s="90">
        <v>1</v>
      </c>
      <c r="L16" s="90">
        <v>1</v>
      </c>
      <c r="M16" s="88"/>
      <c r="N16" s="87" t="s">
        <v>73</v>
      </c>
      <c r="O16" s="88"/>
      <c r="P16" s="91" t="s">
        <v>74</v>
      </c>
      <c r="Q16" s="88"/>
      <c r="R16" s="92">
        <f t="shared" si="2"/>
        <v>19378.940000000002</v>
      </c>
      <c r="S16" s="92">
        <f t="shared" si="0"/>
        <v>22327.455000000002</v>
      </c>
      <c r="T16" s="92">
        <f t="shared" si="0"/>
        <v>42199.83</v>
      </c>
      <c r="U16" s="92">
        <f>R16+S16+T16+'[2]Frac II-FEDERAL-T3  '!U16</f>
        <v>284419.35499999998</v>
      </c>
      <c r="W16" s="93">
        <v>38757.880000000005</v>
      </c>
      <c r="X16" s="93">
        <v>44654.91</v>
      </c>
      <c r="Y16" s="94">
        <v>84399.66</v>
      </c>
      <c r="Z16" s="94">
        <v>13829.229999999998</v>
      </c>
      <c r="AA16" s="94"/>
      <c r="AB16" s="94">
        <f t="shared" si="3"/>
        <v>167812.45</v>
      </c>
      <c r="AC16" s="84"/>
    </row>
    <row r="17" spans="1:29" ht="15">
      <c r="A17" s="180"/>
      <c r="B17" s="85" t="s">
        <v>79</v>
      </c>
      <c r="C17" s="86"/>
      <c r="D17" s="87" t="s">
        <v>72</v>
      </c>
      <c r="E17" s="88"/>
      <c r="F17" s="89">
        <f t="shared" si="1"/>
        <v>14666.68</v>
      </c>
      <c r="G17" s="89">
        <f t="shared" si="1"/>
        <v>16748.055</v>
      </c>
      <c r="H17" s="89">
        <f t="shared" si="1"/>
        <v>31788.665000000001</v>
      </c>
      <c r="I17" s="88"/>
      <c r="J17" s="90">
        <v>8</v>
      </c>
      <c r="K17" s="90">
        <v>8</v>
      </c>
      <c r="L17" s="90">
        <v>8</v>
      </c>
      <c r="M17" s="88"/>
      <c r="N17" s="87" t="s">
        <v>73</v>
      </c>
      <c r="O17" s="88"/>
      <c r="P17" s="91" t="s">
        <v>74</v>
      </c>
      <c r="Q17" s="88"/>
      <c r="R17" s="92">
        <f t="shared" si="2"/>
        <v>117333.44</v>
      </c>
      <c r="S17" s="92">
        <f t="shared" si="0"/>
        <v>133984.44</v>
      </c>
      <c r="T17" s="92">
        <f t="shared" si="0"/>
        <v>254309.32</v>
      </c>
      <c r="U17" s="92">
        <f>R17+S17+T17+'[2]Frac II-FEDERAL-T3  '!U17</f>
        <v>1714795.9599999997</v>
      </c>
      <c r="W17" s="93">
        <v>29333.360000000001</v>
      </c>
      <c r="X17" s="93">
        <v>33496.11</v>
      </c>
      <c r="Y17" s="94">
        <v>63577.33</v>
      </c>
      <c r="Z17" s="94">
        <v>10559.39</v>
      </c>
      <c r="AA17" s="94"/>
      <c r="AB17" s="94">
        <f t="shared" si="3"/>
        <v>126406.8</v>
      </c>
      <c r="AC17" s="84"/>
    </row>
    <row r="18" spans="1:29" ht="15">
      <c r="A18" s="180"/>
      <c r="B18" s="85" t="s">
        <v>80</v>
      </c>
      <c r="C18" s="86"/>
      <c r="D18" s="87" t="s">
        <v>72</v>
      </c>
      <c r="E18" s="88"/>
      <c r="F18" s="89">
        <f t="shared" si="1"/>
        <v>14666.68</v>
      </c>
      <c r="G18" s="89">
        <f t="shared" si="1"/>
        <v>16748.055</v>
      </c>
      <c r="H18" s="89">
        <f t="shared" si="1"/>
        <v>31788.665000000001</v>
      </c>
      <c r="I18" s="88"/>
      <c r="J18" s="90">
        <v>1</v>
      </c>
      <c r="K18" s="90">
        <v>1</v>
      </c>
      <c r="L18" s="90">
        <v>1</v>
      </c>
      <c r="M18" s="88"/>
      <c r="N18" s="87" t="s">
        <v>73</v>
      </c>
      <c r="O18" s="88"/>
      <c r="P18" s="91" t="s">
        <v>74</v>
      </c>
      <c r="Q18" s="88"/>
      <c r="R18" s="92">
        <f t="shared" si="2"/>
        <v>14666.68</v>
      </c>
      <c r="S18" s="92">
        <f t="shared" si="0"/>
        <v>16748.055</v>
      </c>
      <c r="T18" s="92">
        <f t="shared" si="0"/>
        <v>31788.665000000001</v>
      </c>
      <c r="U18" s="92">
        <f>R18+S18+T18+'[2]Frac II-FEDERAL-T3  '!U18</f>
        <v>214349.49499999997</v>
      </c>
      <c r="W18" s="93">
        <v>29333.360000000001</v>
      </c>
      <c r="X18" s="93">
        <v>33496.11</v>
      </c>
      <c r="Y18" s="94">
        <v>63577.33</v>
      </c>
      <c r="Z18" s="94">
        <v>10559.39</v>
      </c>
      <c r="AA18" s="94"/>
      <c r="AB18" s="94">
        <f t="shared" si="3"/>
        <v>126406.8</v>
      </c>
      <c r="AC18" s="84"/>
    </row>
    <row r="19" spans="1:29" ht="15">
      <c r="A19" s="180"/>
      <c r="B19" s="85" t="s">
        <v>81</v>
      </c>
      <c r="C19" s="86"/>
      <c r="D19" s="87" t="s">
        <v>72</v>
      </c>
      <c r="E19" s="88"/>
      <c r="F19" s="89">
        <f t="shared" si="1"/>
        <v>14666.68</v>
      </c>
      <c r="G19" s="89">
        <f t="shared" si="1"/>
        <v>16748.055</v>
      </c>
      <c r="H19" s="89">
        <f t="shared" si="1"/>
        <v>31788.665000000001</v>
      </c>
      <c r="I19" s="88"/>
      <c r="J19" s="90">
        <v>1</v>
      </c>
      <c r="K19" s="90">
        <v>1</v>
      </c>
      <c r="L19" s="90">
        <v>1</v>
      </c>
      <c r="M19" s="88"/>
      <c r="N19" s="87" t="s">
        <v>73</v>
      </c>
      <c r="O19" s="88"/>
      <c r="P19" s="91" t="s">
        <v>74</v>
      </c>
      <c r="Q19" s="88"/>
      <c r="R19" s="92">
        <f t="shared" si="2"/>
        <v>14666.68</v>
      </c>
      <c r="S19" s="92">
        <f t="shared" si="0"/>
        <v>16748.055</v>
      </c>
      <c r="T19" s="92">
        <f t="shared" si="0"/>
        <v>31788.665000000001</v>
      </c>
      <c r="U19" s="92">
        <f>R19+S19+T19+'[2]Frac II-FEDERAL-T3  '!U19</f>
        <v>214349.49499999997</v>
      </c>
      <c r="W19" s="93">
        <v>29333.360000000001</v>
      </c>
      <c r="X19" s="93">
        <v>33496.11</v>
      </c>
      <c r="Y19" s="94">
        <v>63577.33</v>
      </c>
      <c r="Z19" s="94">
        <v>10559.39</v>
      </c>
      <c r="AA19" s="94"/>
      <c r="AB19" s="94">
        <f t="shared" si="3"/>
        <v>126406.8</v>
      </c>
      <c r="AC19" s="84"/>
    </row>
    <row r="20" spans="1:29" ht="15">
      <c r="A20" s="180"/>
      <c r="B20" s="85" t="s">
        <v>82</v>
      </c>
      <c r="C20" s="86"/>
      <c r="D20" s="87" t="s">
        <v>72</v>
      </c>
      <c r="E20" s="88"/>
      <c r="F20" s="89">
        <f t="shared" si="1"/>
        <v>14948.58</v>
      </c>
      <c r="G20" s="89">
        <f t="shared" si="1"/>
        <v>18006.310000000001</v>
      </c>
      <c r="H20" s="89">
        <f t="shared" si="1"/>
        <v>31566.15500000001</v>
      </c>
      <c r="I20" s="88"/>
      <c r="J20" s="90">
        <v>4</v>
      </c>
      <c r="K20" s="90">
        <v>4</v>
      </c>
      <c r="L20" s="90">
        <v>4</v>
      </c>
      <c r="M20" s="88"/>
      <c r="N20" s="87" t="s">
        <v>73</v>
      </c>
      <c r="O20" s="88"/>
      <c r="P20" s="91" t="s">
        <v>74</v>
      </c>
      <c r="Q20" s="88"/>
      <c r="R20" s="92">
        <f t="shared" si="2"/>
        <v>59794.32</v>
      </c>
      <c r="S20" s="92">
        <f t="shared" si="0"/>
        <v>72025.240000000005</v>
      </c>
      <c r="T20" s="92">
        <f t="shared" si="0"/>
        <v>126264.62000000004</v>
      </c>
      <c r="U20" s="92">
        <f>R20+S20+T20+'[2]Frac II-FEDERAL-T3  '!U20</f>
        <v>842071.04000000004</v>
      </c>
      <c r="W20" s="93">
        <v>29897.16</v>
      </c>
      <c r="X20" s="93">
        <v>36012.620000000003</v>
      </c>
      <c r="Y20" s="94">
        <v>63132.310000000019</v>
      </c>
      <c r="Z20" s="94">
        <v>10559.39</v>
      </c>
      <c r="AA20" s="94"/>
      <c r="AB20" s="94">
        <f t="shared" si="3"/>
        <v>129042.09000000003</v>
      </c>
      <c r="AC20" s="94">
        <v>15312.85</v>
      </c>
    </row>
    <row r="21" spans="1:29" ht="15">
      <c r="A21" s="180"/>
      <c r="B21" s="85" t="s">
        <v>83</v>
      </c>
      <c r="C21" s="86"/>
      <c r="D21" s="87" t="s">
        <v>72</v>
      </c>
      <c r="E21" s="88"/>
      <c r="F21" s="89">
        <f t="shared" si="1"/>
        <v>14948.58</v>
      </c>
      <c r="G21" s="89">
        <f t="shared" si="1"/>
        <v>18006.310000000001</v>
      </c>
      <c r="H21" s="89">
        <f t="shared" si="1"/>
        <v>31566.15500000001</v>
      </c>
      <c r="I21" s="88"/>
      <c r="J21" s="90">
        <v>1</v>
      </c>
      <c r="K21" s="90">
        <v>1</v>
      </c>
      <c r="L21" s="90">
        <v>1</v>
      </c>
      <c r="M21" s="88"/>
      <c r="N21" s="87" t="s">
        <v>73</v>
      </c>
      <c r="O21" s="88"/>
      <c r="P21" s="91" t="s">
        <v>74</v>
      </c>
      <c r="Q21" s="88"/>
      <c r="R21" s="92">
        <f t="shared" si="2"/>
        <v>14948.58</v>
      </c>
      <c r="S21" s="92">
        <f t="shared" si="0"/>
        <v>18006.310000000001</v>
      </c>
      <c r="T21" s="92">
        <f t="shared" si="0"/>
        <v>31566.15500000001</v>
      </c>
      <c r="U21" s="92">
        <f>R21+S21+T21+'[2]Frac II-FEDERAL-T3  '!U21</f>
        <v>209351.88</v>
      </c>
      <c r="W21" s="93">
        <v>29897.16</v>
      </c>
      <c r="X21" s="93">
        <v>36012.620000000003</v>
      </c>
      <c r="Y21" s="94">
        <v>63132.310000000019</v>
      </c>
      <c r="Z21" s="94">
        <v>10559.39</v>
      </c>
      <c r="AA21" s="94"/>
      <c r="AB21" s="94">
        <f t="shared" si="3"/>
        <v>129042.09000000003</v>
      </c>
      <c r="AC21" s="94">
        <v>15312.85</v>
      </c>
    </row>
    <row r="22" spans="1:29" ht="15">
      <c r="A22" s="180"/>
      <c r="B22" s="85" t="s">
        <v>84</v>
      </c>
      <c r="C22" s="86"/>
      <c r="D22" s="87" t="s">
        <v>72</v>
      </c>
      <c r="E22" s="88"/>
      <c r="F22" s="89">
        <f t="shared" si="1"/>
        <v>9813.75</v>
      </c>
      <c r="G22" s="89">
        <f t="shared" si="1"/>
        <v>11002.11</v>
      </c>
      <c r="H22" s="89">
        <f t="shared" si="1"/>
        <v>21066.864999999998</v>
      </c>
      <c r="I22" s="88"/>
      <c r="J22" s="90">
        <v>13</v>
      </c>
      <c r="K22" s="90">
        <v>13</v>
      </c>
      <c r="L22" s="90">
        <v>13</v>
      </c>
      <c r="M22" s="88"/>
      <c r="N22" s="87" t="s">
        <v>73</v>
      </c>
      <c r="O22" s="88"/>
      <c r="P22" s="91" t="s">
        <v>74</v>
      </c>
      <c r="Q22" s="88"/>
      <c r="R22" s="92">
        <f t="shared" si="2"/>
        <v>127578.75</v>
      </c>
      <c r="S22" s="92">
        <f t="shared" si="0"/>
        <v>143027.43</v>
      </c>
      <c r="T22" s="92">
        <f t="shared" si="0"/>
        <v>273869.245</v>
      </c>
      <c r="U22" s="92">
        <f>R22+S22+T22+'[2]Frac II-FEDERAL-T3  '!U22</f>
        <v>1870282.345</v>
      </c>
      <c r="W22" s="93">
        <v>19627.5</v>
      </c>
      <c r="X22" s="93">
        <v>22004.22</v>
      </c>
      <c r="Y22" s="94">
        <v>42133.729999999996</v>
      </c>
      <c r="Z22" s="94">
        <v>7191.9600000000009</v>
      </c>
      <c r="AA22" s="94"/>
      <c r="AB22" s="94">
        <f t="shared" si="3"/>
        <v>83765.45</v>
      </c>
      <c r="AC22" s="84"/>
    </row>
    <row r="23" spans="1:29" ht="15">
      <c r="A23" s="180"/>
      <c r="B23" s="85" t="s">
        <v>85</v>
      </c>
      <c r="C23" s="86"/>
      <c r="D23" s="87" t="s">
        <v>86</v>
      </c>
      <c r="E23" s="88"/>
      <c r="F23" s="89">
        <f t="shared" si="1"/>
        <v>8870.0349999999999</v>
      </c>
      <c r="G23" s="89">
        <f t="shared" si="1"/>
        <v>10289.055</v>
      </c>
      <c r="H23" s="89">
        <f t="shared" si="1"/>
        <v>21711.850000000002</v>
      </c>
      <c r="I23" s="88"/>
      <c r="J23" s="90">
        <v>20</v>
      </c>
      <c r="K23" s="90">
        <v>20</v>
      </c>
      <c r="L23" s="90">
        <v>20</v>
      </c>
      <c r="M23" s="88"/>
      <c r="N23" s="87" t="s">
        <v>86</v>
      </c>
      <c r="O23" s="88"/>
      <c r="P23" s="91" t="s">
        <v>74</v>
      </c>
      <c r="Q23" s="88"/>
      <c r="R23" s="92">
        <f t="shared" si="2"/>
        <v>177400.7</v>
      </c>
      <c r="S23" s="92">
        <f t="shared" si="0"/>
        <v>205781.1</v>
      </c>
      <c r="T23" s="92">
        <f t="shared" si="0"/>
        <v>434237.00000000006</v>
      </c>
      <c r="U23" s="92">
        <f>R23+S23+T23+'[2]Frac II-FEDERAL-T3  '!U23</f>
        <v>2433882.12</v>
      </c>
      <c r="V23" s="84"/>
      <c r="W23" s="94">
        <v>17740.07</v>
      </c>
      <c r="X23" s="94">
        <v>20578.11</v>
      </c>
      <c r="Y23" s="94">
        <v>43423.700000000004</v>
      </c>
      <c r="Z23" s="94">
        <v>6451.64</v>
      </c>
      <c r="AA23" s="94"/>
      <c r="AB23" s="94">
        <f t="shared" si="3"/>
        <v>81741.88</v>
      </c>
      <c r="AC23" s="84"/>
    </row>
    <row r="24" spans="1:29" ht="15">
      <c r="A24" s="180"/>
      <c r="B24" s="85" t="s">
        <v>87</v>
      </c>
      <c r="C24" s="86"/>
      <c r="D24" s="87" t="s">
        <v>86</v>
      </c>
      <c r="E24" s="88"/>
      <c r="F24" s="89">
        <f t="shared" si="1"/>
        <v>7264.04</v>
      </c>
      <c r="G24" s="89">
        <f t="shared" si="1"/>
        <v>8534.6350000000002</v>
      </c>
      <c r="H24" s="89">
        <f t="shared" si="1"/>
        <v>17257.46</v>
      </c>
      <c r="I24" s="88"/>
      <c r="J24" s="90">
        <v>10</v>
      </c>
      <c r="K24" s="90">
        <v>10</v>
      </c>
      <c r="L24" s="90">
        <v>10</v>
      </c>
      <c r="M24" s="88"/>
      <c r="N24" s="87" t="s">
        <v>86</v>
      </c>
      <c r="O24" s="88"/>
      <c r="P24" s="91" t="s">
        <v>74</v>
      </c>
      <c r="Q24" s="88"/>
      <c r="R24" s="92">
        <f t="shared" si="2"/>
        <v>72640.399999999994</v>
      </c>
      <c r="S24" s="92">
        <f t="shared" si="0"/>
        <v>85346.35</v>
      </c>
      <c r="T24" s="92">
        <f t="shared" si="0"/>
        <v>172574.59999999998</v>
      </c>
      <c r="U24" s="92">
        <f>R24+S24+T24+'[2]Frac II-FEDERAL-T3  '!U24</f>
        <v>1071996.7149999999</v>
      </c>
      <c r="W24" s="93">
        <v>14528.08</v>
      </c>
      <c r="X24" s="93">
        <v>17069.27</v>
      </c>
      <c r="Y24" s="94">
        <v>34514.92</v>
      </c>
      <c r="Z24" s="94">
        <v>5306.1399999999994</v>
      </c>
      <c r="AA24" s="94"/>
      <c r="AB24" s="94">
        <f t="shared" si="3"/>
        <v>66112.26999999999</v>
      </c>
      <c r="AC24" s="84"/>
    </row>
    <row r="25" spans="1:29" ht="15">
      <c r="A25" s="180"/>
      <c r="B25" s="85" t="s">
        <v>88</v>
      </c>
      <c r="C25" s="86"/>
      <c r="D25" s="87" t="s">
        <v>86</v>
      </c>
      <c r="E25" s="88"/>
      <c r="F25" s="89">
        <f t="shared" si="1"/>
        <v>6010.8550000000005</v>
      </c>
      <c r="G25" s="89">
        <f t="shared" si="1"/>
        <v>7039.6</v>
      </c>
      <c r="H25" s="89">
        <f t="shared" si="1"/>
        <v>13863.369999999999</v>
      </c>
      <c r="I25" s="88"/>
      <c r="J25" s="90">
        <v>14</v>
      </c>
      <c r="K25" s="90">
        <v>14</v>
      </c>
      <c r="L25" s="90">
        <v>14</v>
      </c>
      <c r="M25" s="88"/>
      <c r="N25" s="87" t="s">
        <v>86</v>
      </c>
      <c r="O25" s="88"/>
      <c r="P25" s="91" t="s">
        <v>74</v>
      </c>
      <c r="Q25" s="88"/>
      <c r="R25" s="92">
        <f t="shared" si="2"/>
        <v>84151.97</v>
      </c>
      <c r="S25" s="92">
        <f t="shared" si="0"/>
        <v>98554.400000000009</v>
      </c>
      <c r="T25" s="92">
        <f t="shared" si="0"/>
        <v>194087.18</v>
      </c>
      <c r="U25" s="92">
        <f>R25+S25+T25+'[2]Frac II-FEDERAL-T3  '!U25</f>
        <v>1183339.67</v>
      </c>
      <c r="W25" s="93">
        <v>12021.710000000001</v>
      </c>
      <c r="X25" s="93">
        <v>14079.2</v>
      </c>
      <c r="Y25" s="94">
        <v>27726.739999999998</v>
      </c>
      <c r="Z25" s="94">
        <v>4320.4799999999996</v>
      </c>
      <c r="AA25" s="94"/>
      <c r="AB25" s="94">
        <f t="shared" si="3"/>
        <v>53827.65</v>
      </c>
      <c r="AC25" s="84"/>
    </row>
    <row r="26" spans="1:29" ht="15">
      <c r="A26" s="180"/>
      <c r="B26" s="85" t="s">
        <v>89</v>
      </c>
      <c r="C26" s="86"/>
      <c r="D26" s="87" t="s">
        <v>86</v>
      </c>
      <c r="E26" s="88"/>
      <c r="F26" s="89">
        <f t="shared" si="1"/>
        <v>5336.2749999999996</v>
      </c>
      <c r="G26" s="89">
        <f t="shared" si="1"/>
        <v>6240.744999999999</v>
      </c>
      <c r="H26" s="89">
        <f t="shared" si="1"/>
        <v>12032.149999999998</v>
      </c>
      <c r="I26" s="88"/>
      <c r="J26" s="90">
        <v>5</v>
      </c>
      <c r="K26" s="90">
        <v>5</v>
      </c>
      <c r="L26" s="90">
        <v>5</v>
      </c>
      <c r="M26" s="88"/>
      <c r="N26" s="87" t="s">
        <v>86</v>
      </c>
      <c r="O26" s="88"/>
      <c r="P26" s="91" t="s">
        <v>74</v>
      </c>
      <c r="Q26" s="88"/>
      <c r="R26" s="92">
        <f t="shared" si="2"/>
        <v>26681.375</v>
      </c>
      <c r="S26" s="92">
        <f t="shared" si="0"/>
        <v>31203.724999999995</v>
      </c>
      <c r="T26" s="92">
        <f t="shared" si="0"/>
        <v>60160.749999999985</v>
      </c>
      <c r="U26" s="92">
        <f>R26+S26+T26+'[2]Frac II-FEDERAL-T3  '!U26</f>
        <v>363405.94999999995</v>
      </c>
      <c r="W26" s="93">
        <v>10672.55</v>
      </c>
      <c r="X26" s="93">
        <v>12481.489999999998</v>
      </c>
      <c r="Y26" s="94">
        <v>24064.299999999996</v>
      </c>
      <c r="Z26" s="94">
        <v>3837.56</v>
      </c>
      <c r="AA26" s="94"/>
      <c r="AB26" s="94">
        <f t="shared" si="3"/>
        <v>47218.34</v>
      </c>
      <c r="AC26" s="84"/>
    </row>
    <row r="27" spans="1:29" ht="15">
      <c r="A27" s="180"/>
      <c r="B27" s="85" t="s">
        <v>90</v>
      </c>
      <c r="C27" s="86"/>
      <c r="D27" s="87" t="s">
        <v>86</v>
      </c>
      <c r="E27" s="88"/>
      <c r="F27" s="89">
        <f t="shared" si="1"/>
        <v>5264.7699999999995</v>
      </c>
      <c r="G27" s="89">
        <f t="shared" si="1"/>
        <v>6208.8950000000004</v>
      </c>
      <c r="H27" s="89">
        <f t="shared" si="1"/>
        <v>11804.014999999999</v>
      </c>
      <c r="I27" s="88"/>
      <c r="J27" s="90">
        <v>7</v>
      </c>
      <c r="K27" s="90">
        <v>9</v>
      </c>
      <c r="L27" s="90">
        <v>9</v>
      </c>
      <c r="M27" s="88"/>
      <c r="N27" s="87" t="s">
        <v>86</v>
      </c>
      <c r="O27" s="88"/>
      <c r="P27" s="91" t="s">
        <v>74</v>
      </c>
      <c r="Q27" s="88"/>
      <c r="R27" s="92">
        <f t="shared" si="2"/>
        <v>36853.39</v>
      </c>
      <c r="S27" s="92">
        <f t="shared" si="0"/>
        <v>55880.055000000008</v>
      </c>
      <c r="T27" s="92">
        <f t="shared" si="0"/>
        <v>106236.13499999999</v>
      </c>
      <c r="U27" s="92">
        <f>R27+S27+T27+'[2]Frac II-FEDERAL-T3  '!U27</f>
        <v>587446.38500000001</v>
      </c>
      <c r="W27" s="93">
        <v>10529.539999999999</v>
      </c>
      <c r="X27" s="93">
        <v>12417.79</v>
      </c>
      <c r="Y27" s="94">
        <v>23608.03</v>
      </c>
      <c r="Z27" s="94">
        <v>3779.2</v>
      </c>
      <c r="AA27" s="94"/>
      <c r="AB27" s="94">
        <f t="shared" si="3"/>
        <v>46555.360000000001</v>
      </c>
      <c r="AC27" s="84"/>
    </row>
    <row r="28" spans="1:29" ht="15">
      <c r="A28" s="180"/>
      <c r="B28" s="85" t="s">
        <v>91</v>
      </c>
      <c r="C28" s="86"/>
      <c r="D28" s="87" t="s">
        <v>86</v>
      </c>
      <c r="E28" s="88"/>
      <c r="F28" s="89">
        <f t="shared" si="1"/>
        <v>5283.0450000000001</v>
      </c>
      <c r="G28" s="89">
        <f t="shared" si="1"/>
        <v>6290.4650000000001</v>
      </c>
      <c r="H28" s="89">
        <f t="shared" si="1"/>
        <v>11814.895</v>
      </c>
      <c r="I28" s="88"/>
      <c r="J28" s="90">
        <v>10</v>
      </c>
      <c r="K28" s="90">
        <v>10</v>
      </c>
      <c r="L28" s="90">
        <v>10</v>
      </c>
      <c r="M28" s="88"/>
      <c r="N28" s="87" t="s">
        <v>86</v>
      </c>
      <c r="O28" s="88"/>
      <c r="P28" s="91" t="s">
        <v>74</v>
      </c>
      <c r="Q28" s="88"/>
      <c r="R28" s="92">
        <f t="shared" si="2"/>
        <v>52830.45</v>
      </c>
      <c r="S28" s="92">
        <f t="shared" si="2"/>
        <v>62904.65</v>
      </c>
      <c r="T28" s="92">
        <f t="shared" si="2"/>
        <v>118148.95000000001</v>
      </c>
      <c r="U28" s="92">
        <f>R28+S28+T28+'[2]Frac II-FEDERAL-T3  '!U28</f>
        <v>706509.59000000008</v>
      </c>
      <c r="W28" s="93">
        <v>10566.09</v>
      </c>
      <c r="X28" s="93">
        <v>12580.93</v>
      </c>
      <c r="Y28" s="94">
        <v>23629.79</v>
      </c>
      <c r="Z28" s="94">
        <v>3779.2</v>
      </c>
      <c r="AA28" s="94"/>
      <c r="AB28" s="94">
        <f t="shared" si="3"/>
        <v>46776.81</v>
      </c>
      <c r="AC28" s="84"/>
    </row>
    <row r="29" spans="1:29" ht="15">
      <c r="A29" s="180"/>
      <c r="B29" s="85" t="s">
        <v>92</v>
      </c>
      <c r="C29" s="86"/>
      <c r="D29" s="87" t="s">
        <v>86</v>
      </c>
      <c r="E29" s="88"/>
      <c r="F29" s="89">
        <f t="shared" si="1"/>
        <v>5188.7349999999997</v>
      </c>
      <c r="G29" s="89">
        <f t="shared" si="1"/>
        <v>6305.92</v>
      </c>
      <c r="H29" s="89">
        <f t="shared" si="1"/>
        <v>9293.2500000000018</v>
      </c>
      <c r="I29" s="88"/>
      <c r="J29" s="90">
        <v>2</v>
      </c>
      <c r="K29" s="90">
        <v>2</v>
      </c>
      <c r="L29" s="90">
        <v>2</v>
      </c>
      <c r="M29" s="88"/>
      <c r="N29" s="87" t="s">
        <v>86</v>
      </c>
      <c r="O29" s="88"/>
      <c r="P29" s="91" t="s">
        <v>74</v>
      </c>
      <c r="Q29" s="88"/>
      <c r="R29" s="92">
        <f t="shared" si="2"/>
        <v>10377.469999999999</v>
      </c>
      <c r="S29" s="92">
        <f t="shared" si="2"/>
        <v>12611.84</v>
      </c>
      <c r="T29" s="92">
        <f t="shared" si="2"/>
        <v>18586.500000000004</v>
      </c>
      <c r="U29" s="92">
        <f>R29+S29+T29+'[2]Frac II-FEDERAL-T3  '!U29</f>
        <v>134512.28</v>
      </c>
      <c r="W29" s="93">
        <v>10377.469999999999</v>
      </c>
      <c r="X29" s="93">
        <v>12611.84</v>
      </c>
      <c r="Y29" s="94">
        <v>18586.500000000004</v>
      </c>
      <c r="Z29" s="94">
        <v>3690.51</v>
      </c>
      <c r="AA29" s="94"/>
      <c r="AB29" s="94">
        <f t="shared" si="3"/>
        <v>41575.81</v>
      </c>
      <c r="AC29" s="84"/>
    </row>
    <row r="30" spans="1:29" ht="15">
      <c r="A30" s="180"/>
      <c r="B30" s="85" t="s">
        <v>93</v>
      </c>
      <c r="C30" s="86"/>
      <c r="D30" s="87" t="s">
        <v>86</v>
      </c>
      <c r="E30" s="88"/>
      <c r="F30" s="89">
        <f t="shared" si="1"/>
        <v>5208.2550000000001</v>
      </c>
      <c r="G30" s="89">
        <f t="shared" si="1"/>
        <v>6393.0550000000003</v>
      </c>
      <c r="H30" s="89">
        <f t="shared" si="1"/>
        <v>11488.534999999998</v>
      </c>
      <c r="I30" s="88"/>
      <c r="J30" s="90">
        <v>3</v>
      </c>
      <c r="K30" s="90">
        <v>3</v>
      </c>
      <c r="L30" s="90">
        <v>3</v>
      </c>
      <c r="M30" s="88"/>
      <c r="N30" s="87" t="s">
        <v>86</v>
      </c>
      <c r="O30" s="88"/>
      <c r="P30" s="91" t="s">
        <v>74</v>
      </c>
      <c r="Q30" s="88"/>
      <c r="R30" s="92">
        <f t="shared" si="2"/>
        <v>15624.764999999999</v>
      </c>
      <c r="S30" s="92">
        <f t="shared" si="2"/>
        <v>19179.165000000001</v>
      </c>
      <c r="T30" s="92">
        <f t="shared" si="2"/>
        <v>34465.604999999996</v>
      </c>
      <c r="U30" s="92">
        <f>R30+S30+T30+'[2]Frac II-FEDERAL-T3  '!U30</f>
        <v>208157.31</v>
      </c>
      <c r="W30" s="93">
        <v>10416.51</v>
      </c>
      <c r="X30" s="93">
        <v>12786.11</v>
      </c>
      <c r="Y30" s="94">
        <v>22977.069999999996</v>
      </c>
      <c r="Z30" s="94">
        <v>3690.51</v>
      </c>
      <c r="AA30" s="94"/>
      <c r="AB30" s="94">
        <f t="shared" si="3"/>
        <v>46179.69</v>
      </c>
      <c r="AC30" s="84"/>
    </row>
    <row r="31" spans="1:29" ht="15">
      <c r="A31" s="180"/>
      <c r="B31" s="85" t="s">
        <v>94</v>
      </c>
      <c r="C31" s="86"/>
      <c r="D31" s="87" t="s">
        <v>95</v>
      </c>
      <c r="E31" s="88"/>
      <c r="F31" s="89">
        <f t="shared" si="1"/>
        <v>17199.145</v>
      </c>
      <c r="G31" s="89">
        <f t="shared" si="1"/>
        <v>21584.870000000003</v>
      </c>
      <c r="H31" s="89">
        <f t="shared" si="1"/>
        <v>42500.904999999999</v>
      </c>
      <c r="I31" s="88"/>
      <c r="J31" s="90">
        <v>13</v>
      </c>
      <c r="K31" s="90">
        <v>13</v>
      </c>
      <c r="L31" s="90">
        <v>13</v>
      </c>
      <c r="M31" s="88"/>
      <c r="N31" s="87" t="s">
        <v>96</v>
      </c>
      <c r="O31" s="88"/>
      <c r="P31" s="91" t="s">
        <v>74</v>
      </c>
      <c r="Q31" s="88"/>
      <c r="R31" s="92">
        <f t="shared" si="2"/>
        <v>223588.88500000001</v>
      </c>
      <c r="S31" s="92">
        <f t="shared" si="2"/>
        <v>280603.31000000006</v>
      </c>
      <c r="T31" s="92">
        <f t="shared" si="2"/>
        <v>552511.76500000001</v>
      </c>
      <c r="U31" s="92">
        <f>R31+S31+T31+'[2]Frac II-FEDERAL-T3  '!U31</f>
        <v>3242865.7699999996</v>
      </c>
      <c r="W31" s="93">
        <v>34398.29</v>
      </c>
      <c r="X31" s="93">
        <v>43169.740000000005</v>
      </c>
      <c r="Y31" s="94">
        <v>85001.81</v>
      </c>
      <c r="Z31" s="94">
        <v>11927.77</v>
      </c>
      <c r="AA31" s="94"/>
      <c r="AB31" s="94">
        <f t="shared" si="3"/>
        <v>162569.84</v>
      </c>
      <c r="AC31" s="84"/>
    </row>
    <row r="32" spans="1:29" ht="15">
      <c r="A32" s="180"/>
      <c r="B32" s="85" t="s">
        <v>97</v>
      </c>
      <c r="C32" s="86"/>
      <c r="D32" s="87" t="s">
        <v>95</v>
      </c>
      <c r="E32" s="88"/>
      <c r="F32" s="89">
        <f t="shared" si="1"/>
        <v>14855.495000000001</v>
      </c>
      <c r="G32" s="89">
        <f t="shared" si="1"/>
        <v>18980.195</v>
      </c>
      <c r="H32" s="89">
        <f t="shared" si="1"/>
        <v>36111.019999999997</v>
      </c>
      <c r="I32" s="88"/>
      <c r="J32" s="90">
        <v>18</v>
      </c>
      <c r="K32" s="90">
        <v>18</v>
      </c>
      <c r="L32" s="90">
        <v>18</v>
      </c>
      <c r="M32" s="88"/>
      <c r="N32" s="87" t="s">
        <v>96</v>
      </c>
      <c r="O32" s="88"/>
      <c r="P32" s="91" t="s">
        <v>74</v>
      </c>
      <c r="Q32" s="88"/>
      <c r="R32" s="92">
        <f t="shared" si="2"/>
        <v>267398.91000000003</v>
      </c>
      <c r="S32" s="92">
        <f t="shared" si="2"/>
        <v>341643.51</v>
      </c>
      <c r="T32" s="92">
        <f t="shared" si="2"/>
        <v>649998.36</v>
      </c>
      <c r="U32" s="92">
        <f>R32+S32+T32+'[2]Frac II-FEDERAL-T3  '!U32</f>
        <v>3613702.88</v>
      </c>
      <c r="W32" s="93">
        <v>29710.99</v>
      </c>
      <c r="X32" s="93">
        <v>37960.39</v>
      </c>
      <c r="Y32" s="94">
        <v>72222.039999999994</v>
      </c>
      <c r="Z32" s="94">
        <v>10265.5</v>
      </c>
      <c r="AA32" s="94"/>
      <c r="AB32" s="84">
        <f t="shared" si="3"/>
        <v>139893.41999999998</v>
      </c>
      <c r="AC32" s="84"/>
    </row>
    <row r="33" spans="1:29" ht="15">
      <c r="A33" s="181"/>
      <c r="B33" s="85" t="s">
        <v>98</v>
      </c>
      <c r="C33" s="86"/>
      <c r="D33" s="87" t="s">
        <v>95</v>
      </c>
      <c r="E33" s="88"/>
      <c r="F33" s="89">
        <f>W33/2</f>
        <v>277.33000000000004</v>
      </c>
      <c r="G33" s="89">
        <f t="shared" ref="G33:H33" si="4">X33/2</f>
        <v>277.33000000000004</v>
      </c>
      <c r="H33" s="89">
        <f t="shared" si="4"/>
        <v>277.33000000000004</v>
      </c>
      <c r="I33" s="88"/>
      <c r="J33" s="95">
        <v>2819.8561280784629</v>
      </c>
      <c r="K33" s="95">
        <v>5054.2714816283851</v>
      </c>
      <c r="L33" s="95">
        <v>7642.6884758230217</v>
      </c>
      <c r="M33" s="88"/>
      <c r="N33" s="87" t="s">
        <v>96</v>
      </c>
      <c r="O33" s="88"/>
      <c r="P33" s="91" t="s">
        <v>74</v>
      </c>
      <c r="Q33" s="88"/>
      <c r="R33" s="92">
        <f t="shared" si="2"/>
        <v>782030.70000000019</v>
      </c>
      <c r="S33" s="92">
        <f t="shared" si="2"/>
        <v>1401701.1100000003</v>
      </c>
      <c r="T33" s="92">
        <f t="shared" si="2"/>
        <v>2119546.794999999</v>
      </c>
      <c r="U33" s="92">
        <f>R33+S33+T33+'[2]Frac II-FEDERAL-T3  '!U33</f>
        <v>11186654.354076225</v>
      </c>
      <c r="W33" s="93">
        <f>430.6+13+34.5+76.56</f>
        <v>554.66000000000008</v>
      </c>
      <c r="X33" s="93">
        <f>430.6+13+34.5+76.56</f>
        <v>554.66000000000008</v>
      </c>
      <c r="Y33" s="93">
        <f>430.6+13+34.5+76.56</f>
        <v>554.66000000000008</v>
      </c>
      <c r="Z33" s="94"/>
      <c r="AA33" s="94"/>
      <c r="AB33" s="84"/>
      <c r="AC33" s="84"/>
    </row>
    <row r="34" spans="1:29" ht="15" hidden="1">
      <c r="A34" s="96"/>
      <c r="B34" s="85"/>
      <c r="C34" s="86"/>
      <c r="D34" s="87"/>
      <c r="E34" s="88"/>
      <c r="F34" s="89"/>
      <c r="G34" s="89"/>
      <c r="H34" s="89">
        <v>0</v>
      </c>
      <c r="I34" s="88"/>
      <c r="J34" s="97"/>
      <c r="K34" s="87"/>
      <c r="L34" s="87"/>
      <c r="M34" s="88"/>
      <c r="N34" s="87"/>
      <c r="O34" s="88"/>
      <c r="P34" s="91"/>
      <c r="Q34" s="88"/>
      <c r="R34" s="92">
        <f t="shared" ref="R34:T64" si="5">+F34*J34</f>
        <v>0</v>
      </c>
      <c r="S34" s="92">
        <f t="shared" si="5"/>
        <v>0</v>
      </c>
      <c r="T34" s="92">
        <f t="shared" si="5"/>
        <v>0</v>
      </c>
      <c r="U34" s="92">
        <f>R34+S34+T34+'[2]Frac II-FEDERAL-T3  '!U34</f>
        <v>0</v>
      </c>
      <c r="W34" s="93">
        <v>370.6</v>
      </c>
      <c r="X34" s="93">
        <v>370.6</v>
      </c>
      <c r="Y34" s="94">
        <v>370.6</v>
      </c>
      <c r="Z34" s="94"/>
      <c r="AA34" s="94"/>
      <c r="AB34" s="84"/>
      <c r="AC34" s="84"/>
    </row>
    <row r="35" spans="1:29" ht="15" hidden="1">
      <c r="A35" s="96"/>
      <c r="B35" s="85"/>
      <c r="C35" s="86"/>
      <c r="D35" s="87"/>
      <c r="E35" s="88"/>
      <c r="F35" s="89"/>
      <c r="G35" s="89"/>
      <c r="H35" s="89">
        <v>0</v>
      </c>
      <c r="I35" s="88"/>
      <c r="J35" s="87"/>
      <c r="K35" s="98"/>
      <c r="L35" s="98"/>
      <c r="M35" s="88"/>
      <c r="N35" s="87"/>
      <c r="O35" s="88"/>
      <c r="P35" s="91"/>
      <c r="Q35" s="88"/>
      <c r="R35" s="92">
        <f t="shared" si="5"/>
        <v>0</v>
      </c>
      <c r="S35" s="92">
        <f t="shared" si="5"/>
        <v>0</v>
      </c>
      <c r="T35" s="92">
        <f t="shared" si="5"/>
        <v>0</v>
      </c>
      <c r="U35" s="92">
        <f>R35+S35+T35+'[2]Frac II-FEDERAL-T3  '!U35</f>
        <v>0</v>
      </c>
      <c r="W35" s="93"/>
      <c r="X35" s="93"/>
      <c r="Y35" s="94"/>
      <c r="Z35" s="94"/>
      <c r="AA35" s="94"/>
      <c r="AB35" s="84"/>
      <c r="AC35" s="84"/>
    </row>
    <row r="36" spans="1:29" ht="15" hidden="1">
      <c r="A36" s="96"/>
      <c r="B36" s="85"/>
      <c r="C36" s="86"/>
      <c r="D36" s="87"/>
      <c r="E36" s="88"/>
      <c r="F36" s="89"/>
      <c r="G36" s="89"/>
      <c r="H36" s="89">
        <v>0</v>
      </c>
      <c r="I36" s="88"/>
      <c r="J36" s="87"/>
      <c r="K36" s="87"/>
      <c r="L36" s="87"/>
      <c r="M36" s="88"/>
      <c r="N36" s="87"/>
      <c r="O36" s="88"/>
      <c r="P36" s="91"/>
      <c r="Q36" s="88"/>
      <c r="R36" s="92">
        <f t="shared" si="5"/>
        <v>0</v>
      </c>
      <c r="S36" s="92">
        <f t="shared" si="5"/>
        <v>0</v>
      </c>
      <c r="T36" s="92">
        <f t="shared" si="5"/>
        <v>0</v>
      </c>
      <c r="U36" s="92">
        <f>R36+S36+T36+'[2]Frac II-FEDERAL-T3  '!U36</f>
        <v>0</v>
      </c>
      <c r="W36" s="93"/>
      <c r="X36" s="93"/>
      <c r="Y36" s="94"/>
      <c r="Z36" s="94"/>
      <c r="AA36" s="94"/>
      <c r="AB36" s="84"/>
      <c r="AC36" s="84"/>
    </row>
    <row r="37" spans="1:29" ht="15" hidden="1">
      <c r="A37" s="96"/>
      <c r="B37" s="85"/>
      <c r="C37" s="86"/>
      <c r="D37" s="87"/>
      <c r="E37" s="88"/>
      <c r="F37" s="89"/>
      <c r="G37" s="89"/>
      <c r="H37" s="89">
        <v>0</v>
      </c>
      <c r="I37" s="88"/>
      <c r="J37" s="87"/>
      <c r="K37" s="87"/>
      <c r="L37" s="87"/>
      <c r="M37" s="88"/>
      <c r="N37" s="87"/>
      <c r="O37" s="88"/>
      <c r="P37" s="91"/>
      <c r="Q37" s="88"/>
      <c r="R37" s="92">
        <f t="shared" si="5"/>
        <v>0</v>
      </c>
      <c r="S37" s="92">
        <f t="shared" si="5"/>
        <v>0</v>
      </c>
      <c r="T37" s="92">
        <f t="shared" si="5"/>
        <v>0</v>
      </c>
      <c r="U37" s="92">
        <f>R37+S37+T37+'[2]Frac II-FEDERAL-T3  '!U37</f>
        <v>0</v>
      </c>
      <c r="W37" s="93"/>
      <c r="X37" s="93"/>
      <c r="Y37" s="94"/>
      <c r="Z37" s="94"/>
      <c r="AA37" s="94"/>
      <c r="AB37" s="84"/>
      <c r="AC37" s="84"/>
    </row>
    <row r="38" spans="1:29" ht="15" hidden="1">
      <c r="A38" s="96"/>
      <c r="B38" s="85"/>
      <c r="C38" s="86"/>
      <c r="D38" s="87"/>
      <c r="E38" s="88"/>
      <c r="F38" s="89"/>
      <c r="G38" s="89"/>
      <c r="H38" s="89">
        <v>0</v>
      </c>
      <c r="I38" s="88"/>
      <c r="J38" s="87"/>
      <c r="K38" s="87"/>
      <c r="L38" s="87"/>
      <c r="M38" s="88"/>
      <c r="N38" s="87"/>
      <c r="O38" s="88"/>
      <c r="P38" s="91"/>
      <c r="Q38" s="88"/>
      <c r="R38" s="92">
        <f t="shared" si="5"/>
        <v>0</v>
      </c>
      <c r="S38" s="92">
        <f t="shared" si="5"/>
        <v>0</v>
      </c>
      <c r="T38" s="92">
        <f t="shared" si="5"/>
        <v>0</v>
      </c>
      <c r="U38" s="92">
        <f>R38+S38+T38+'[2]Frac II-FEDERAL-T3  '!U38</f>
        <v>0</v>
      </c>
      <c r="W38" s="93"/>
      <c r="X38" s="93"/>
      <c r="Y38" s="94"/>
      <c r="Z38" s="94"/>
      <c r="AA38" s="94"/>
      <c r="AB38" s="84"/>
      <c r="AC38" s="84"/>
    </row>
    <row r="39" spans="1:29" ht="15" hidden="1">
      <c r="A39" s="96"/>
      <c r="B39" s="85"/>
      <c r="C39" s="86"/>
      <c r="D39" s="87"/>
      <c r="E39" s="88"/>
      <c r="F39" s="89"/>
      <c r="G39" s="89"/>
      <c r="H39" s="89">
        <v>0</v>
      </c>
      <c r="I39" s="88"/>
      <c r="J39" s="87"/>
      <c r="K39" s="87"/>
      <c r="L39" s="87"/>
      <c r="M39" s="88"/>
      <c r="N39" s="87"/>
      <c r="O39" s="88"/>
      <c r="P39" s="91"/>
      <c r="Q39" s="88"/>
      <c r="R39" s="92">
        <f t="shared" si="5"/>
        <v>0</v>
      </c>
      <c r="S39" s="92">
        <f t="shared" si="5"/>
        <v>0</v>
      </c>
      <c r="T39" s="92">
        <f t="shared" si="5"/>
        <v>0</v>
      </c>
      <c r="U39" s="92">
        <f>R39+S39+T39+'[2]Frac II-FEDERAL-T3  '!U39</f>
        <v>0</v>
      </c>
      <c r="W39" s="93"/>
      <c r="X39" s="93"/>
      <c r="Y39" s="94"/>
      <c r="Z39" s="94"/>
      <c r="AA39" s="94"/>
      <c r="AB39" s="84"/>
      <c r="AC39" s="84"/>
    </row>
    <row r="40" spans="1:29" ht="15" hidden="1">
      <c r="A40" s="87"/>
      <c r="B40" s="99"/>
      <c r="C40" s="86"/>
      <c r="D40" s="87"/>
      <c r="E40" s="100"/>
      <c r="F40" s="89"/>
      <c r="G40" s="89"/>
      <c r="H40" s="89">
        <v>0</v>
      </c>
      <c r="I40" s="100"/>
      <c r="J40" s="87"/>
      <c r="K40" s="87"/>
      <c r="L40" s="87"/>
      <c r="M40" s="100"/>
      <c r="N40" s="87"/>
      <c r="O40" s="100"/>
      <c r="P40" s="91"/>
      <c r="Q40" s="100"/>
      <c r="R40" s="92">
        <f t="shared" si="5"/>
        <v>0</v>
      </c>
      <c r="S40" s="92">
        <f t="shared" si="5"/>
        <v>0</v>
      </c>
      <c r="T40" s="92">
        <f t="shared" si="5"/>
        <v>0</v>
      </c>
      <c r="U40" s="92">
        <f>R40+S40+T40+'[2]Frac II-FEDERAL-T3  '!U40</f>
        <v>0</v>
      </c>
      <c r="W40" s="93" t="e">
        <f>SUM(#REF!)</f>
        <v>#REF!</v>
      </c>
      <c r="X40" s="93"/>
      <c r="Y40" s="94"/>
      <c r="Z40" s="94"/>
      <c r="AA40" s="94"/>
      <c r="AB40" s="84"/>
      <c r="AC40" s="84"/>
    </row>
    <row r="41" spans="1:29" ht="15" hidden="1">
      <c r="A41" s="87"/>
      <c r="B41" s="85"/>
      <c r="C41" s="86"/>
      <c r="D41" s="87"/>
      <c r="E41" s="100"/>
      <c r="F41" s="89"/>
      <c r="G41" s="89"/>
      <c r="H41" s="89">
        <v>0</v>
      </c>
      <c r="I41" s="100"/>
      <c r="J41" s="101"/>
      <c r="K41" s="101"/>
      <c r="L41" s="101"/>
      <c r="M41" s="100"/>
      <c r="N41" s="87"/>
      <c r="O41" s="100"/>
      <c r="P41" s="91"/>
      <c r="Q41" s="100"/>
      <c r="R41" s="92">
        <f t="shared" si="5"/>
        <v>0</v>
      </c>
      <c r="S41" s="92">
        <f t="shared" si="5"/>
        <v>0</v>
      </c>
      <c r="T41" s="92">
        <f t="shared" si="5"/>
        <v>0</v>
      </c>
      <c r="U41" s="92">
        <f>R41+S41+T41+'[2]Frac II-FEDERAL-T3  '!U41</f>
        <v>0</v>
      </c>
      <c r="W41" s="93" t="e">
        <f>SUM(#REF!)</f>
        <v>#REF!</v>
      </c>
      <c r="X41" s="93"/>
      <c r="Y41" s="94"/>
      <c r="Z41" s="94"/>
      <c r="AA41" s="94"/>
      <c r="AB41" s="84"/>
      <c r="AC41" s="84"/>
    </row>
    <row r="42" spans="1:29" ht="15" hidden="1">
      <c r="A42" s="87"/>
      <c r="B42" s="85"/>
      <c r="C42" s="86"/>
      <c r="D42" s="87"/>
      <c r="E42" s="100"/>
      <c r="F42" s="89"/>
      <c r="G42" s="89"/>
      <c r="H42" s="89">
        <v>0</v>
      </c>
      <c r="I42" s="100"/>
      <c r="J42" s="101"/>
      <c r="K42" s="101"/>
      <c r="L42" s="101"/>
      <c r="M42" s="100"/>
      <c r="N42" s="87"/>
      <c r="O42" s="100"/>
      <c r="P42" s="91"/>
      <c r="Q42" s="100"/>
      <c r="R42" s="92">
        <f t="shared" si="5"/>
        <v>0</v>
      </c>
      <c r="S42" s="92">
        <f t="shared" si="5"/>
        <v>0</v>
      </c>
      <c r="T42" s="92">
        <f t="shared" si="5"/>
        <v>0</v>
      </c>
      <c r="U42" s="92">
        <f>R42+S42+T42+'[2]Frac II-FEDERAL-T3  '!U42</f>
        <v>0</v>
      </c>
      <c r="W42" s="93" t="e">
        <f>SUM(#REF!)</f>
        <v>#REF!</v>
      </c>
      <c r="X42" s="93"/>
      <c r="Y42" s="94"/>
      <c r="Z42" s="94"/>
      <c r="AA42" s="94"/>
      <c r="AB42" s="84"/>
      <c r="AC42" s="84"/>
    </row>
    <row r="43" spans="1:29" ht="15" hidden="1">
      <c r="A43" s="87"/>
      <c r="B43" s="85"/>
      <c r="C43" s="102"/>
      <c r="D43" s="87"/>
      <c r="E43" s="100"/>
      <c r="F43" s="89"/>
      <c r="G43" s="89"/>
      <c r="H43" s="89">
        <v>0</v>
      </c>
      <c r="I43" s="100"/>
      <c r="J43" s="101"/>
      <c r="K43" s="101"/>
      <c r="L43" s="101"/>
      <c r="M43" s="100"/>
      <c r="N43" s="87"/>
      <c r="O43" s="100"/>
      <c r="P43" s="91"/>
      <c r="Q43" s="100"/>
      <c r="R43" s="92">
        <f t="shared" si="5"/>
        <v>0</v>
      </c>
      <c r="S43" s="92">
        <f t="shared" si="5"/>
        <v>0</v>
      </c>
      <c r="T43" s="92">
        <f t="shared" si="5"/>
        <v>0</v>
      </c>
      <c r="U43" s="92">
        <f>R43+S43+T43+'[2]Frac II-FEDERAL-T3  '!U43</f>
        <v>0</v>
      </c>
      <c r="W43" s="93" t="e">
        <f>SUM(#REF!)</f>
        <v>#REF!</v>
      </c>
      <c r="X43" s="93"/>
      <c r="Y43" s="94"/>
      <c r="Z43" s="94"/>
      <c r="AA43" s="94"/>
      <c r="AB43" s="84"/>
      <c r="AC43" s="84"/>
    </row>
    <row r="44" spans="1:29" ht="15" hidden="1">
      <c r="A44" s="87"/>
      <c r="B44" s="103"/>
      <c r="C44" s="102"/>
      <c r="D44" s="87"/>
      <c r="E44" s="100"/>
      <c r="F44" s="89"/>
      <c r="G44" s="89"/>
      <c r="H44" s="89">
        <v>0</v>
      </c>
      <c r="I44" s="100"/>
      <c r="J44" s="101"/>
      <c r="K44" s="101"/>
      <c r="L44" s="101"/>
      <c r="M44" s="100"/>
      <c r="N44" s="87"/>
      <c r="O44" s="100"/>
      <c r="P44" s="91"/>
      <c r="Q44" s="100"/>
      <c r="R44" s="92">
        <f t="shared" si="5"/>
        <v>0</v>
      </c>
      <c r="S44" s="92">
        <f t="shared" si="5"/>
        <v>0</v>
      </c>
      <c r="T44" s="92">
        <f t="shared" si="5"/>
        <v>0</v>
      </c>
      <c r="U44" s="92">
        <f>R44+S44+T44+'[2]Frac II-FEDERAL-T3  '!U44</f>
        <v>0</v>
      </c>
      <c r="W44" s="93" t="e">
        <f>SUM(#REF!)</f>
        <v>#REF!</v>
      </c>
      <c r="X44" s="93"/>
      <c r="Y44" s="94"/>
      <c r="Z44" s="94"/>
      <c r="AA44" s="94"/>
      <c r="AB44" s="84"/>
      <c r="AC44" s="84"/>
    </row>
    <row r="45" spans="1:29" ht="15" hidden="1">
      <c r="A45" s="87"/>
      <c r="B45" s="103"/>
      <c r="C45" s="86"/>
      <c r="D45" s="87"/>
      <c r="E45" s="100"/>
      <c r="F45" s="89"/>
      <c r="G45" s="89"/>
      <c r="H45" s="89">
        <v>0</v>
      </c>
      <c r="I45" s="100"/>
      <c r="J45" s="101"/>
      <c r="K45" s="101"/>
      <c r="L45" s="101"/>
      <c r="M45" s="100"/>
      <c r="N45" s="87"/>
      <c r="O45" s="100"/>
      <c r="P45" s="91"/>
      <c r="Q45" s="100"/>
      <c r="R45" s="92">
        <f t="shared" si="5"/>
        <v>0</v>
      </c>
      <c r="S45" s="92">
        <f t="shared" si="5"/>
        <v>0</v>
      </c>
      <c r="T45" s="92">
        <f t="shared" si="5"/>
        <v>0</v>
      </c>
      <c r="U45" s="92">
        <f>R45+S45+T45+'[2]Frac II-FEDERAL-T3  '!U45</f>
        <v>0</v>
      </c>
      <c r="W45" s="93" t="e">
        <f>SUM(#REF!)</f>
        <v>#REF!</v>
      </c>
      <c r="X45" s="93"/>
      <c r="Y45" s="94"/>
      <c r="Z45" s="94"/>
      <c r="AA45" s="94"/>
      <c r="AB45" s="84"/>
      <c r="AC45" s="84"/>
    </row>
    <row r="46" spans="1:29" ht="15" hidden="1">
      <c r="A46" s="87"/>
      <c r="B46" s="85"/>
      <c r="C46" s="86"/>
      <c r="D46" s="87"/>
      <c r="E46" s="100"/>
      <c r="F46" s="89"/>
      <c r="G46" s="89"/>
      <c r="H46" s="89">
        <v>0</v>
      </c>
      <c r="I46" s="100"/>
      <c r="J46" s="101"/>
      <c r="K46" s="101"/>
      <c r="L46" s="101"/>
      <c r="M46" s="100"/>
      <c r="N46" s="87"/>
      <c r="O46" s="100"/>
      <c r="P46" s="91"/>
      <c r="Q46" s="100"/>
      <c r="R46" s="92">
        <f t="shared" si="5"/>
        <v>0</v>
      </c>
      <c r="S46" s="92">
        <f t="shared" si="5"/>
        <v>0</v>
      </c>
      <c r="T46" s="92">
        <f t="shared" si="5"/>
        <v>0</v>
      </c>
      <c r="U46" s="92">
        <f>R46+S46+T46+'[2]Frac II-FEDERAL-T3  '!U46</f>
        <v>0</v>
      </c>
      <c r="W46" s="93" t="e">
        <f>SUM(#REF!)</f>
        <v>#REF!</v>
      </c>
      <c r="X46" s="93"/>
      <c r="Y46" s="94"/>
      <c r="Z46" s="94"/>
      <c r="AA46" s="94"/>
      <c r="AB46" s="84"/>
      <c r="AC46" s="84"/>
    </row>
    <row r="47" spans="1:29" ht="15" hidden="1">
      <c r="A47" s="87"/>
      <c r="B47" s="85"/>
      <c r="C47" s="86"/>
      <c r="D47" s="87"/>
      <c r="E47" s="100"/>
      <c r="F47" s="89"/>
      <c r="G47" s="89"/>
      <c r="H47" s="89">
        <v>0</v>
      </c>
      <c r="I47" s="100"/>
      <c r="J47" s="87"/>
      <c r="K47" s="87"/>
      <c r="L47" s="87"/>
      <c r="M47" s="100"/>
      <c r="N47" s="87"/>
      <c r="O47" s="100"/>
      <c r="P47" s="91"/>
      <c r="Q47" s="100"/>
      <c r="R47" s="92">
        <f t="shared" si="5"/>
        <v>0</v>
      </c>
      <c r="S47" s="92">
        <f t="shared" si="5"/>
        <v>0</v>
      </c>
      <c r="T47" s="92">
        <f t="shared" si="5"/>
        <v>0</v>
      </c>
      <c r="U47" s="92">
        <f>R47+S47+T47+'[2]Frac II-FEDERAL-T3  '!U47</f>
        <v>0</v>
      </c>
      <c r="W47" s="93" t="e">
        <f>SUM(#REF!)</f>
        <v>#REF!</v>
      </c>
      <c r="X47" s="93"/>
      <c r="Y47" s="94"/>
      <c r="Z47" s="94"/>
      <c r="AA47" s="94"/>
      <c r="AB47" s="84"/>
      <c r="AC47" s="84"/>
    </row>
    <row r="48" spans="1:29" ht="15" hidden="1">
      <c r="A48" s="87"/>
      <c r="B48" s="85"/>
      <c r="C48" s="86"/>
      <c r="D48" s="87"/>
      <c r="E48" s="100"/>
      <c r="F48" s="89"/>
      <c r="G48" s="89"/>
      <c r="H48" s="89">
        <v>0</v>
      </c>
      <c r="I48" s="100"/>
      <c r="J48" s="87"/>
      <c r="K48" s="87"/>
      <c r="L48" s="87"/>
      <c r="M48" s="100"/>
      <c r="N48" s="87"/>
      <c r="O48" s="100"/>
      <c r="P48" s="91"/>
      <c r="Q48" s="100"/>
      <c r="R48" s="92">
        <f t="shared" si="5"/>
        <v>0</v>
      </c>
      <c r="S48" s="92">
        <f t="shared" si="5"/>
        <v>0</v>
      </c>
      <c r="T48" s="92">
        <f t="shared" si="5"/>
        <v>0</v>
      </c>
      <c r="U48" s="92">
        <f>R48+S48+T48+'[2]Frac II-FEDERAL-T3  '!U48</f>
        <v>0</v>
      </c>
      <c r="W48" s="93" t="e">
        <f>SUM(#REF!)</f>
        <v>#REF!</v>
      </c>
      <c r="X48" s="93"/>
      <c r="Y48" s="94"/>
      <c r="Z48" s="94"/>
      <c r="AA48" s="94"/>
      <c r="AB48" s="84"/>
      <c r="AC48" s="84"/>
    </row>
    <row r="49" spans="1:29" ht="15" hidden="1">
      <c r="A49" s="87"/>
      <c r="B49" s="85"/>
      <c r="C49" s="86"/>
      <c r="D49" s="87"/>
      <c r="E49" s="100"/>
      <c r="F49" s="89"/>
      <c r="G49" s="89"/>
      <c r="H49" s="89">
        <v>0</v>
      </c>
      <c r="I49" s="100"/>
      <c r="J49" s="101"/>
      <c r="K49" s="101"/>
      <c r="L49" s="101"/>
      <c r="M49" s="100"/>
      <c r="N49" s="87"/>
      <c r="O49" s="100"/>
      <c r="P49" s="91"/>
      <c r="Q49" s="100"/>
      <c r="R49" s="92">
        <f t="shared" si="5"/>
        <v>0</v>
      </c>
      <c r="S49" s="92">
        <f t="shared" si="5"/>
        <v>0</v>
      </c>
      <c r="T49" s="92">
        <f t="shared" si="5"/>
        <v>0</v>
      </c>
      <c r="U49" s="92">
        <f>R49+S49+T49+'[2]Frac II-FEDERAL-T3  '!U49</f>
        <v>0</v>
      </c>
      <c r="W49" s="93" t="e">
        <f>SUM(#REF!)</f>
        <v>#REF!</v>
      </c>
      <c r="X49" s="93"/>
      <c r="Y49" s="94"/>
      <c r="Z49" s="94"/>
      <c r="AA49" s="94"/>
      <c r="AB49" s="84"/>
      <c r="AC49" s="84"/>
    </row>
    <row r="50" spans="1:29" ht="15" hidden="1">
      <c r="A50" s="87"/>
      <c r="B50" s="85"/>
      <c r="C50" s="86"/>
      <c r="D50" s="87"/>
      <c r="E50" s="100"/>
      <c r="F50" s="89"/>
      <c r="G50" s="89"/>
      <c r="H50" s="89">
        <v>0</v>
      </c>
      <c r="I50" s="100"/>
      <c r="J50" s="87"/>
      <c r="K50" s="87"/>
      <c r="L50" s="87"/>
      <c r="M50" s="100"/>
      <c r="N50" s="87"/>
      <c r="O50" s="100"/>
      <c r="P50" s="91"/>
      <c r="Q50" s="100"/>
      <c r="R50" s="92">
        <f t="shared" si="5"/>
        <v>0</v>
      </c>
      <c r="S50" s="92">
        <f t="shared" si="5"/>
        <v>0</v>
      </c>
      <c r="T50" s="92">
        <f t="shared" si="5"/>
        <v>0</v>
      </c>
      <c r="U50" s="92">
        <f>R50+S50+T50+'[2]Frac II-FEDERAL-T3  '!U50</f>
        <v>0</v>
      </c>
      <c r="W50" s="93" t="e">
        <f>SUM(#REF!)</f>
        <v>#REF!</v>
      </c>
      <c r="X50" s="93"/>
      <c r="Y50" s="94"/>
      <c r="Z50" s="94"/>
      <c r="AA50" s="94"/>
      <c r="AB50" s="84"/>
      <c r="AC50" s="84"/>
    </row>
    <row r="51" spans="1:29" ht="15" hidden="1">
      <c r="A51" s="87"/>
      <c r="B51" s="85"/>
      <c r="C51" s="86"/>
      <c r="D51" s="87"/>
      <c r="E51" s="100"/>
      <c r="F51" s="89"/>
      <c r="G51" s="89"/>
      <c r="H51" s="89">
        <v>0</v>
      </c>
      <c r="I51" s="100"/>
      <c r="J51" s="87"/>
      <c r="K51" s="87"/>
      <c r="L51" s="87"/>
      <c r="M51" s="100"/>
      <c r="N51" s="87"/>
      <c r="O51" s="100"/>
      <c r="P51" s="91"/>
      <c r="Q51" s="100"/>
      <c r="R51" s="92">
        <f t="shared" si="5"/>
        <v>0</v>
      </c>
      <c r="S51" s="92">
        <f t="shared" si="5"/>
        <v>0</v>
      </c>
      <c r="T51" s="92">
        <f t="shared" si="5"/>
        <v>0</v>
      </c>
      <c r="U51" s="92">
        <f>R51+S51+T51+'[2]Frac II-FEDERAL-T3  '!U51</f>
        <v>0</v>
      </c>
      <c r="W51" s="93" t="e">
        <f>SUM(#REF!)</f>
        <v>#REF!</v>
      </c>
      <c r="X51" s="93"/>
      <c r="Y51" s="94"/>
      <c r="Z51" s="94"/>
      <c r="AA51" s="94"/>
      <c r="AB51" s="84"/>
      <c r="AC51" s="84"/>
    </row>
    <row r="52" spans="1:29" ht="15" hidden="1">
      <c r="A52" s="87"/>
      <c r="B52" s="85"/>
      <c r="C52" s="100"/>
      <c r="D52" s="87"/>
      <c r="E52" s="100"/>
      <c r="F52" s="89"/>
      <c r="G52" s="89"/>
      <c r="H52" s="89">
        <v>0</v>
      </c>
      <c r="I52" s="100"/>
      <c r="J52" s="87"/>
      <c r="K52" s="87"/>
      <c r="L52" s="87"/>
      <c r="M52" s="100"/>
      <c r="N52" s="87"/>
      <c r="O52" s="100"/>
      <c r="P52" s="91"/>
      <c r="Q52" s="100"/>
      <c r="R52" s="92">
        <f t="shared" si="5"/>
        <v>0</v>
      </c>
      <c r="S52" s="92">
        <f t="shared" si="5"/>
        <v>0</v>
      </c>
      <c r="T52" s="92">
        <f t="shared" si="5"/>
        <v>0</v>
      </c>
      <c r="U52" s="92">
        <f>R52+S52+T52+'[2]Frac II-FEDERAL-T3  '!U52</f>
        <v>0</v>
      </c>
      <c r="W52" s="93" t="e">
        <f>SUM(#REF!)</f>
        <v>#REF!</v>
      </c>
      <c r="X52" s="93"/>
      <c r="Y52" s="94"/>
      <c r="Z52" s="94"/>
      <c r="AA52" s="94"/>
      <c r="AB52" s="84"/>
      <c r="AC52" s="84"/>
    </row>
    <row r="53" spans="1:29" ht="15" hidden="1">
      <c r="A53" s="87"/>
      <c r="B53" s="103"/>
      <c r="C53" s="100"/>
      <c r="D53" s="87"/>
      <c r="E53" s="100"/>
      <c r="F53" s="89"/>
      <c r="G53" s="89"/>
      <c r="H53" s="89">
        <v>0</v>
      </c>
      <c r="I53" s="100"/>
      <c r="J53" s="87"/>
      <c r="K53" s="87"/>
      <c r="L53" s="87"/>
      <c r="M53" s="100"/>
      <c r="N53" s="87"/>
      <c r="O53" s="100"/>
      <c r="P53" s="91"/>
      <c r="Q53" s="100"/>
      <c r="R53" s="92">
        <f t="shared" si="5"/>
        <v>0</v>
      </c>
      <c r="S53" s="92">
        <f t="shared" si="5"/>
        <v>0</v>
      </c>
      <c r="T53" s="92">
        <f t="shared" si="5"/>
        <v>0</v>
      </c>
      <c r="U53" s="92">
        <f>R53+S53+T53+'[2]Frac II-FEDERAL-T3  '!U53</f>
        <v>0</v>
      </c>
      <c r="W53" s="93" t="e">
        <f>SUM(#REF!)</f>
        <v>#REF!</v>
      </c>
      <c r="X53" s="93"/>
      <c r="Y53" s="94"/>
      <c r="Z53" s="94"/>
      <c r="AA53" s="94"/>
      <c r="AB53" s="84"/>
      <c r="AC53" s="84"/>
    </row>
    <row r="54" spans="1:29" ht="15" hidden="1">
      <c r="A54" s="87"/>
      <c r="B54" s="85"/>
      <c r="C54" s="100"/>
      <c r="D54" s="87"/>
      <c r="E54" s="100"/>
      <c r="F54" s="89"/>
      <c r="G54" s="89"/>
      <c r="H54" s="89">
        <v>0</v>
      </c>
      <c r="I54" s="100"/>
      <c r="J54" s="87"/>
      <c r="K54" s="87"/>
      <c r="L54" s="87"/>
      <c r="M54" s="100"/>
      <c r="N54" s="87"/>
      <c r="O54" s="100"/>
      <c r="P54" s="91"/>
      <c r="Q54" s="100"/>
      <c r="R54" s="92">
        <f t="shared" si="5"/>
        <v>0</v>
      </c>
      <c r="S54" s="92">
        <f t="shared" si="5"/>
        <v>0</v>
      </c>
      <c r="T54" s="92">
        <f t="shared" si="5"/>
        <v>0</v>
      </c>
      <c r="U54" s="92">
        <f>R54+S54+T54+'[2]Frac II-FEDERAL-T3  '!U54</f>
        <v>0</v>
      </c>
      <c r="W54" s="93" t="e">
        <f>SUM(#REF!)</f>
        <v>#REF!</v>
      </c>
      <c r="X54" s="93"/>
      <c r="Y54" s="94"/>
      <c r="Z54" s="94"/>
      <c r="AA54" s="94"/>
      <c r="AB54" s="84"/>
      <c r="AC54" s="84"/>
    </row>
    <row r="55" spans="1:29" ht="15" hidden="1">
      <c r="A55" s="87"/>
      <c r="B55" s="85"/>
      <c r="C55" s="100"/>
      <c r="D55" s="87"/>
      <c r="E55" s="100"/>
      <c r="F55" s="89"/>
      <c r="G55" s="89"/>
      <c r="H55" s="89">
        <v>0</v>
      </c>
      <c r="I55" s="100"/>
      <c r="J55" s="87"/>
      <c r="K55" s="87"/>
      <c r="L55" s="87"/>
      <c r="M55" s="100"/>
      <c r="N55" s="87"/>
      <c r="O55" s="100"/>
      <c r="P55" s="91"/>
      <c r="Q55" s="100"/>
      <c r="R55" s="92">
        <f t="shared" si="5"/>
        <v>0</v>
      </c>
      <c r="S55" s="92">
        <f t="shared" si="5"/>
        <v>0</v>
      </c>
      <c r="T55" s="92">
        <f t="shared" si="5"/>
        <v>0</v>
      </c>
      <c r="U55" s="92">
        <f>R55+S55+T55+'[2]Frac II-FEDERAL-T3  '!U55</f>
        <v>0</v>
      </c>
      <c r="W55" s="93" t="e">
        <f>SUM(#REF!)</f>
        <v>#REF!</v>
      </c>
      <c r="X55" s="93"/>
      <c r="Y55" s="94"/>
      <c r="Z55" s="94"/>
      <c r="AA55" s="94"/>
      <c r="AB55" s="84"/>
      <c r="AC55" s="84"/>
    </row>
    <row r="56" spans="1:29" ht="15" hidden="1">
      <c r="A56" s="87"/>
      <c r="B56" s="103"/>
      <c r="C56" s="100"/>
      <c r="D56" s="87"/>
      <c r="E56" s="100"/>
      <c r="F56" s="89"/>
      <c r="G56" s="89"/>
      <c r="H56" s="89">
        <v>0</v>
      </c>
      <c r="I56" s="100"/>
      <c r="J56" s="87"/>
      <c r="K56" s="87"/>
      <c r="L56" s="87"/>
      <c r="M56" s="100"/>
      <c r="N56" s="87"/>
      <c r="O56" s="100"/>
      <c r="P56" s="91"/>
      <c r="Q56" s="100"/>
      <c r="R56" s="92">
        <f t="shared" si="5"/>
        <v>0</v>
      </c>
      <c r="S56" s="92">
        <f t="shared" si="5"/>
        <v>0</v>
      </c>
      <c r="T56" s="92">
        <f t="shared" si="5"/>
        <v>0</v>
      </c>
      <c r="U56" s="92">
        <f>R56+S56+T56+'[2]Frac II-FEDERAL-T3  '!U56</f>
        <v>0</v>
      </c>
      <c r="W56" s="93" t="e">
        <f>SUM(#REF!)</f>
        <v>#REF!</v>
      </c>
      <c r="X56" s="93"/>
      <c r="Y56" s="94"/>
      <c r="Z56" s="94"/>
      <c r="AA56" s="94"/>
      <c r="AB56" s="84"/>
      <c r="AC56" s="84"/>
    </row>
    <row r="57" spans="1:29" ht="15" hidden="1">
      <c r="A57" s="87"/>
      <c r="B57" s="85"/>
      <c r="C57" s="100"/>
      <c r="D57" s="87"/>
      <c r="E57" s="100"/>
      <c r="F57" s="89"/>
      <c r="G57" s="89"/>
      <c r="H57" s="89">
        <v>0</v>
      </c>
      <c r="I57" s="100"/>
      <c r="J57" s="87"/>
      <c r="K57" s="87"/>
      <c r="L57" s="87"/>
      <c r="M57" s="100"/>
      <c r="N57" s="87"/>
      <c r="O57" s="100"/>
      <c r="P57" s="91"/>
      <c r="Q57" s="100"/>
      <c r="R57" s="92">
        <f t="shared" si="5"/>
        <v>0</v>
      </c>
      <c r="S57" s="92">
        <f t="shared" si="5"/>
        <v>0</v>
      </c>
      <c r="T57" s="92">
        <f t="shared" si="5"/>
        <v>0</v>
      </c>
      <c r="U57" s="92">
        <f>R57+S57+T57+'[2]Frac II-FEDERAL-T3  '!U57</f>
        <v>0</v>
      </c>
      <c r="W57" s="93" t="e">
        <f>SUM(#REF!)</f>
        <v>#REF!</v>
      </c>
      <c r="X57" s="93"/>
      <c r="Y57" s="94"/>
      <c r="Z57" s="94"/>
      <c r="AA57" s="94"/>
      <c r="AB57" s="84"/>
      <c r="AC57" s="84"/>
    </row>
    <row r="58" spans="1:29" ht="15" hidden="1">
      <c r="A58" s="87"/>
      <c r="B58" s="85"/>
      <c r="C58" s="100"/>
      <c r="D58" s="87"/>
      <c r="E58" s="100"/>
      <c r="F58" s="89"/>
      <c r="G58" s="89"/>
      <c r="H58" s="89">
        <v>0</v>
      </c>
      <c r="I58" s="100"/>
      <c r="J58" s="87"/>
      <c r="K58" s="87"/>
      <c r="L58" s="87"/>
      <c r="M58" s="100"/>
      <c r="N58" s="87"/>
      <c r="O58" s="100"/>
      <c r="P58" s="91"/>
      <c r="Q58" s="100"/>
      <c r="R58" s="92">
        <f t="shared" si="5"/>
        <v>0</v>
      </c>
      <c r="S58" s="92">
        <f t="shared" si="5"/>
        <v>0</v>
      </c>
      <c r="T58" s="92">
        <f t="shared" si="5"/>
        <v>0</v>
      </c>
      <c r="U58" s="92">
        <f>R58+S58+T58+'[2]Frac II-FEDERAL-T3  '!U58</f>
        <v>0</v>
      </c>
      <c r="W58" s="93" t="e">
        <f>SUM(#REF!)</f>
        <v>#REF!</v>
      </c>
      <c r="X58" s="93"/>
      <c r="Y58" s="94"/>
      <c r="Z58" s="94"/>
      <c r="AA58" s="94"/>
      <c r="AB58" s="84"/>
      <c r="AC58" s="84"/>
    </row>
    <row r="59" spans="1:29" ht="15" hidden="1">
      <c r="A59" s="87"/>
      <c r="B59" s="85"/>
      <c r="C59" s="100"/>
      <c r="D59" s="87"/>
      <c r="E59" s="100"/>
      <c r="F59" s="89"/>
      <c r="G59" s="89"/>
      <c r="H59" s="89">
        <v>0</v>
      </c>
      <c r="I59" s="100"/>
      <c r="J59" s="87"/>
      <c r="K59" s="87"/>
      <c r="L59" s="87"/>
      <c r="M59" s="100"/>
      <c r="N59" s="87"/>
      <c r="O59" s="100"/>
      <c r="P59" s="91"/>
      <c r="Q59" s="100"/>
      <c r="R59" s="92">
        <f t="shared" si="5"/>
        <v>0</v>
      </c>
      <c r="S59" s="92">
        <f t="shared" si="5"/>
        <v>0</v>
      </c>
      <c r="T59" s="92">
        <f t="shared" si="5"/>
        <v>0</v>
      </c>
      <c r="U59" s="92">
        <f>R59+S59+T59+'[2]Frac II-FEDERAL-T3  '!U59</f>
        <v>0</v>
      </c>
      <c r="W59" s="93" t="e">
        <f>SUM(#REF!)</f>
        <v>#REF!</v>
      </c>
      <c r="X59" s="93"/>
      <c r="Y59" s="94"/>
      <c r="Z59" s="94"/>
      <c r="AA59" s="94"/>
      <c r="AB59" s="84"/>
      <c r="AC59" s="84"/>
    </row>
    <row r="60" spans="1:29" ht="15" hidden="1">
      <c r="A60" s="87"/>
      <c r="B60" s="85"/>
      <c r="C60" s="100"/>
      <c r="D60" s="87"/>
      <c r="E60" s="100"/>
      <c r="F60" s="89"/>
      <c r="G60" s="89"/>
      <c r="H60" s="89">
        <v>0</v>
      </c>
      <c r="I60" s="100"/>
      <c r="J60" s="87"/>
      <c r="K60" s="87"/>
      <c r="L60" s="87"/>
      <c r="M60" s="100"/>
      <c r="N60" s="87"/>
      <c r="O60" s="100"/>
      <c r="P60" s="91"/>
      <c r="Q60" s="100"/>
      <c r="R60" s="92">
        <f t="shared" si="5"/>
        <v>0</v>
      </c>
      <c r="S60" s="92">
        <f t="shared" si="5"/>
        <v>0</v>
      </c>
      <c r="T60" s="92">
        <f t="shared" si="5"/>
        <v>0</v>
      </c>
      <c r="U60" s="92">
        <f>R60+S60+T60+'[2]Frac II-FEDERAL-T3  '!U60</f>
        <v>0</v>
      </c>
      <c r="W60" s="93" t="e">
        <f>SUM(#REF!)</f>
        <v>#REF!</v>
      </c>
      <c r="X60" s="93"/>
      <c r="Y60" s="94"/>
      <c r="Z60" s="94"/>
      <c r="AA60" s="94"/>
      <c r="AB60" s="84"/>
      <c r="AC60" s="84"/>
    </row>
    <row r="61" spans="1:29" ht="15" hidden="1">
      <c r="A61" s="87"/>
      <c r="B61" s="85"/>
      <c r="C61" s="100"/>
      <c r="D61" s="87"/>
      <c r="E61" s="100"/>
      <c r="F61" s="89"/>
      <c r="G61" s="89"/>
      <c r="H61" s="89">
        <v>0</v>
      </c>
      <c r="I61" s="100"/>
      <c r="J61" s="87"/>
      <c r="K61" s="87"/>
      <c r="L61" s="87"/>
      <c r="M61" s="100"/>
      <c r="N61" s="87"/>
      <c r="O61" s="100"/>
      <c r="P61" s="91"/>
      <c r="Q61" s="100"/>
      <c r="R61" s="92">
        <f t="shared" si="5"/>
        <v>0</v>
      </c>
      <c r="S61" s="92">
        <f t="shared" si="5"/>
        <v>0</v>
      </c>
      <c r="T61" s="92">
        <f t="shared" si="5"/>
        <v>0</v>
      </c>
      <c r="U61" s="92">
        <f>R61+S61+T61+'[2]Frac II-FEDERAL-T3  '!U61</f>
        <v>0</v>
      </c>
      <c r="W61" s="93" t="e">
        <f>SUM(#REF!)</f>
        <v>#REF!</v>
      </c>
      <c r="X61" s="93"/>
      <c r="Y61" s="94"/>
      <c r="Z61" s="94"/>
      <c r="AA61" s="94"/>
      <c r="AB61" s="84"/>
      <c r="AC61" s="84"/>
    </row>
    <row r="62" spans="1:29" ht="15" hidden="1">
      <c r="A62" s="87"/>
      <c r="B62" s="103"/>
      <c r="C62" s="100"/>
      <c r="D62" s="87"/>
      <c r="E62" s="100"/>
      <c r="F62" s="89"/>
      <c r="G62" s="89"/>
      <c r="H62" s="89">
        <v>0</v>
      </c>
      <c r="I62" s="100"/>
      <c r="J62" s="87"/>
      <c r="K62" s="87"/>
      <c r="L62" s="87"/>
      <c r="M62" s="100"/>
      <c r="N62" s="87"/>
      <c r="O62" s="100"/>
      <c r="P62" s="91"/>
      <c r="Q62" s="100"/>
      <c r="R62" s="92">
        <f t="shared" si="5"/>
        <v>0</v>
      </c>
      <c r="S62" s="92">
        <f t="shared" si="5"/>
        <v>0</v>
      </c>
      <c r="T62" s="92">
        <f t="shared" si="5"/>
        <v>0</v>
      </c>
      <c r="U62" s="92">
        <f>R62+S62+T62+'[2]Frac II-FEDERAL-T3  '!U62</f>
        <v>0</v>
      </c>
      <c r="W62" s="93" t="e">
        <f>SUM(#REF!)</f>
        <v>#REF!</v>
      </c>
      <c r="X62" s="93"/>
      <c r="Y62" s="94"/>
      <c r="Z62" s="94"/>
      <c r="AA62" s="94"/>
      <c r="AB62" s="84"/>
      <c r="AC62" s="84"/>
    </row>
    <row r="63" spans="1:29" ht="15" hidden="1">
      <c r="A63" s="87"/>
      <c r="B63" s="85"/>
      <c r="C63" s="100"/>
      <c r="D63" s="87"/>
      <c r="E63" s="100"/>
      <c r="F63" s="89"/>
      <c r="G63" s="89"/>
      <c r="H63" s="89">
        <v>0</v>
      </c>
      <c r="I63" s="100"/>
      <c r="J63" s="87"/>
      <c r="K63" s="87"/>
      <c r="L63" s="87"/>
      <c r="M63" s="100"/>
      <c r="N63" s="87"/>
      <c r="O63" s="100"/>
      <c r="P63" s="91"/>
      <c r="Q63" s="100"/>
      <c r="R63" s="92">
        <f t="shared" si="5"/>
        <v>0</v>
      </c>
      <c r="S63" s="92">
        <f t="shared" si="5"/>
        <v>0</v>
      </c>
      <c r="T63" s="92">
        <f t="shared" si="5"/>
        <v>0</v>
      </c>
      <c r="U63" s="92">
        <f>R63+S63+T63+'[2]Frac II-FEDERAL-T3  '!U63</f>
        <v>0</v>
      </c>
      <c r="W63" s="93" t="e">
        <f>SUM(#REF!)</f>
        <v>#REF!</v>
      </c>
      <c r="X63" s="93"/>
      <c r="Y63" s="94"/>
      <c r="Z63" s="94"/>
      <c r="AA63" s="94"/>
      <c r="AB63" s="84"/>
      <c r="AC63" s="84"/>
    </row>
    <row r="64" spans="1:29" ht="15" hidden="1">
      <c r="A64" s="87"/>
      <c r="B64" s="85"/>
      <c r="C64" s="100"/>
      <c r="D64" s="87"/>
      <c r="E64" s="100"/>
      <c r="F64" s="89"/>
      <c r="G64" s="89"/>
      <c r="H64" s="89">
        <v>0</v>
      </c>
      <c r="I64" s="100"/>
      <c r="J64" s="87"/>
      <c r="K64" s="87"/>
      <c r="L64" s="87"/>
      <c r="M64" s="100"/>
      <c r="N64" s="87"/>
      <c r="O64" s="100"/>
      <c r="P64" s="91"/>
      <c r="Q64" s="100"/>
      <c r="R64" s="92">
        <f t="shared" si="5"/>
        <v>0</v>
      </c>
      <c r="S64" s="92">
        <f t="shared" si="5"/>
        <v>0</v>
      </c>
      <c r="T64" s="92">
        <f t="shared" si="5"/>
        <v>0</v>
      </c>
      <c r="U64" s="92">
        <f>R64+S64+T64+'[2]Frac II-FEDERAL-T3  '!U64</f>
        <v>0</v>
      </c>
      <c r="W64" s="93" t="e">
        <f>SUM(#REF!)</f>
        <v>#REF!</v>
      </c>
      <c r="X64" s="93"/>
      <c r="Y64" s="94"/>
      <c r="Z64" s="94"/>
      <c r="AA64" s="94"/>
      <c r="AB64" s="84"/>
      <c r="AC64" s="84"/>
    </row>
    <row r="65" spans="1:27">
      <c r="W65" s="104">
        <v>2210264.8000000003</v>
      </c>
      <c r="X65" s="104">
        <v>3125112.5200000005</v>
      </c>
      <c r="Y65" s="104">
        <v>5429325.7399999993</v>
      </c>
      <c r="Z65" s="104"/>
      <c r="AA65" s="104" t="s">
        <v>99</v>
      </c>
    </row>
    <row r="66" spans="1:27">
      <c r="A66" s="106"/>
      <c r="B66" s="106"/>
      <c r="D66" s="107" t="s">
        <v>11</v>
      </c>
      <c r="F66" s="108">
        <f>+SUM(F12:F64)</f>
        <v>276166.26500000001</v>
      </c>
      <c r="G66" s="108">
        <f t="shared" ref="G66:H66" si="6">+SUM(G12:G64)</f>
        <v>324567.435</v>
      </c>
      <c r="H66" s="108">
        <f t="shared" si="6"/>
        <v>586905.38</v>
      </c>
      <c r="J66" s="109">
        <f>+SUM(J12:J64)</f>
        <v>2954.8561280784629</v>
      </c>
      <c r="K66" s="108">
        <f t="shared" ref="K66:L66" si="7">+SUM(K12:K64)</f>
        <v>5191.2714816283851</v>
      </c>
      <c r="L66" s="108">
        <f t="shared" si="7"/>
        <v>7779.6884758230217</v>
      </c>
      <c r="N66" s="106"/>
      <c r="P66" s="106"/>
      <c r="R66" s="108">
        <f>+SUM(R12:R64)</f>
        <v>2210264.8000000003</v>
      </c>
      <c r="S66" s="108">
        <f t="shared" ref="S66:U66" si="8">+SUM(S12:S64)</f>
        <v>3125112.5200000005</v>
      </c>
      <c r="T66" s="108">
        <f t="shared" si="8"/>
        <v>5429325.7399999993</v>
      </c>
      <c r="U66" s="108">
        <f t="shared" si="8"/>
        <v>31413935.169076223</v>
      </c>
      <c r="W66" s="94">
        <f>430.65/30</f>
        <v>14.354999999999999</v>
      </c>
      <c r="X66" s="94"/>
      <c r="Y66" s="104">
        <v>10764703.060000001</v>
      </c>
      <c r="Z66" s="104"/>
      <c r="AA66" s="104"/>
    </row>
    <row r="67" spans="1:27" ht="15" thickBot="1">
      <c r="R67" s="94"/>
      <c r="S67" s="94"/>
      <c r="T67" s="94"/>
      <c r="W67" s="83">
        <v>918.71999999999991</v>
      </c>
      <c r="Y67" s="104"/>
      <c r="Z67" s="104"/>
    </row>
    <row r="68" spans="1:27" ht="16.2">
      <c r="A68" s="110" t="s">
        <v>100</v>
      </c>
      <c r="B68" s="111"/>
      <c r="C68" s="111"/>
      <c r="D68" s="111"/>
      <c r="E68" s="111"/>
      <c r="F68" s="111"/>
      <c r="G68" s="111"/>
      <c r="H68" s="111"/>
      <c r="R68" s="94"/>
      <c r="S68" s="94"/>
      <c r="T68" s="94"/>
      <c r="U68" s="94"/>
      <c r="W68" s="83">
        <f>W67/12</f>
        <v>76.559999999999988</v>
      </c>
      <c r="Y68" s="104"/>
    </row>
    <row r="69" spans="1:27" ht="16.2">
      <c r="A69" s="70"/>
      <c r="B69" s="70"/>
      <c r="C69" s="70"/>
      <c r="D69" s="70"/>
      <c r="E69" s="70"/>
      <c r="F69" s="70"/>
      <c r="G69" s="70"/>
      <c r="H69" s="70"/>
      <c r="S69" s="94"/>
      <c r="T69" s="94"/>
      <c r="U69" s="94"/>
    </row>
    <row r="70" spans="1:27" ht="48.75" customHeight="1">
      <c r="A70" s="182" t="s">
        <v>101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R70" s="94"/>
      <c r="S70" s="94"/>
      <c r="T70" s="94"/>
      <c r="U70" s="112"/>
    </row>
    <row r="71" spans="1:27" ht="16.2">
      <c r="A71" s="70"/>
      <c r="B71" s="70"/>
      <c r="C71" s="70"/>
      <c r="D71" s="70"/>
      <c r="E71" s="70"/>
      <c r="F71" s="70"/>
      <c r="G71" s="70"/>
      <c r="H71" s="70"/>
      <c r="S71" s="113"/>
      <c r="U71" s="112"/>
      <c r="W71" s="83">
        <f>W67/365</f>
        <v>2.5170410958904106</v>
      </c>
    </row>
    <row r="72" spans="1:27">
      <c r="R72" s="94"/>
      <c r="W72" s="83">
        <f>W71*31</f>
        <v>78.028273972602733</v>
      </c>
    </row>
    <row r="73" spans="1:27">
      <c r="B73" s="114"/>
      <c r="F73" s="114"/>
      <c r="G73" s="114"/>
      <c r="H73" s="114"/>
      <c r="N73" s="114"/>
      <c r="O73" s="114"/>
      <c r="P73" s="114"/>
      <c r="Q73" s="114"/>
      <c r="R73" s="114"/>
    </row>
    <row r="74" spans="1:27">
      <c r="B74" s="115" t="s">
        <v>37</v>
      </c>
      <c r="F74" s="177" t="s">
        <v>38</v>
      </c>
      <c r="G74" s="177"/>
      <c r="H74" s="177"/>
      <c r="N74" s="177" t="s">
        <v>39</v>
      </c>
      <c r="O74" s="177"/>
      <c r="P74" s="177"/>
      <c r="Q74" s="177"/>
      <c r="R74" s="177"/>
    </row>
    <row r="75" spans="1:27">
      <c r="B75" s="116" t="s">
        <v>102</v>
      </c>
      <c r="C75" s="117"/>
      <c r="D75" s="117"/>
      <c r="F75" s="165" t="s">
        <v>102</v>
      </c>
      <c r="G75" s="165"/>
      <c r="H75" s="165"/>
      <c r="N75" s="165" t="s">
        <v>103</v>
      </c>
      <c r="O75" s="165"/>
      <c r="P75" s="165"/>
      <c r="Q75" s="165"/>
      <c r="R75" s="165"/>
    </row>
    <row r="76" spans="1:27">
      <c r="B76" s="116" t="s">
        <v>76</v>
      </c>
      <c r="C76" s="117"/>
      <c r="D76" s="117"/>
      <c r="E76" s="117"/>
      <c r="F76" s="165" t="s">
        <v>76</v>
      </c>
      <c r="G76" s="165"/>
      <c r="H76" s="165"/>
      <c r="I76" s="165"/>
      <c r="N76" s="165" t="s">
        <v>71</v>
      </c>
      <c r="O76" s="165"/>
      <c r="P76" s="165"/>
      <c r="Q76" s="165"/>
      <c r="R76" s="165"/>
    </row>
  </sheetData>
  <sheetProtection insertRows="0"/>
  <mergeCells count="20">
    <mergeCell ref="A12:A33"/>
    <mergeCell ref="A70:N70"/>
    <mergeCell ref="F75:H75"/>
    <mergeCell ref="N75:R75"/>
    <mergeCell ref="F76:I76"/>
    <mergeCell ref="N76:R76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  <mergeCell ref="F74:H74"/>
    <mergeCell ref="N74:R74"/>
    <mergeCell ref="J9:L9"/>
    <mergeCell ref="A11:U11"/>
  </mergeCells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showGridLines="0" topLeftCell="A30" workbookViewId="0">
      <selection activeCell="A55" sqref="A55:B55"/>
    </sheetView>
  </sheetViews>
  <sheetFormatPr baseColWidth="10" defaultColWidth="9.109375" defaultRowHeight="13.2"/>
  <cols>
    <col min="1" max="1" width="29" style="2" customWidth="1"/>
    <col min="2" max="2" width="13.44140625" style="2" customWidth="1"/>
    <col min="3" max="3" width="15.5546875" style="2" bestFit="1" customWidth="1"/>
    <col min="4" max="4" width="16.33203125" style="2" bestFit="1" customWidth="1"/>
    <col min="5" max="5" width="2.109375" style="2" customWidth="1"/>
    <col min="6" max="6" width="13.5546875" style="2" customWidth="1"/>
    <col min="7" max="7" width="15.5546875" style="2" bestFit="1" customWidth="1"/>
    <col min="8" max="8" width="16.109375" style="2" customWidth="1"/>
    <col min="9" max="9" width="2" style="2" customWidth="1"/>
    <col min="10" max="10" width="13" style="2" customWidth="1"/>
    <col min="11" max="11" width="13.88671875" style="2" customWidth="1"/>
    <col min="12" max="12" width="16" style="2" customWidth="1"/>
    <col min="13" max="13" width="3.109375" style="2" customWidth="1"/>
    <col min="14" max="14" width="13.33203125" style="2" bestFit="1" customWidth="1"/>
    <col min="15" max="15" width="15.5546875" style="2" bestFit="1" customWidth="1"/>
    <col min="16" max="16" width="15.88671875" style="2" customWidth="1"/>
    <col min="17" max="16384" width="9.109375" style="2"/>
  </cols>
  <sheetData>
    <row r="1" spans="1:16" customFormat="1" ht="21.75" customHeight="1">
      <c r="A1" s="187" t="s">
        <v>22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customFormat="1" ht="16.8">
      <c r="A2" s="188" t="s">
        <v>48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customFormat="1" ht="16.5" customHeight="1">
      <c r="A3" s="187" t="s">
        <v>23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customFormat="1" ht="15" customHeight="1">
      <c r="A4" s="189" t="s">
        <v>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customFormat="1" ht="15.75" customHeigh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9"/>
      <c r="O5" s="139"/>
      <c r="P5" s="139"/>
    </row>
    <row r="6" spans="1:16" customFormat="1" ht="26.25" customHeight="1">
      <c r="A6" s="159" t="s">
        <v>24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1:16" customFormat="1" ht="26.25" customHeight="1">
      <c r="A7" s="163" t="s">
        <v>34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customFormat="1" ht="19.5" customHeight="1">
      <c r="A8" s="140"/>
      <c r="B8" s="185" t="s">
        <v>25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41"/>
      <c r="N8" s="141"/>
      <c r="O8" s="141"/>
      <c r="P8" s="141"/>
    </row>
    <row r="9" spans="1:16" customFormat="1" ht="30.75" customHeight="1">
      <c r="A9" s="186" t="s">
        <v>3</v>
      </c>
      <c r="B9" s="184" t="s">
        <v>26</v>
      </c>
      <c r="C9" s="184"/>
      <c r="D9" s="184"/>
      <c r="E9" s="142"/>
      <c r="F9" s="184" t="s">
        <v>27</v>
      </c>
      <c r="G9" s="184"/>
      <c r="H9" s="184"/>
      <c r="I9" s="143"/>
      <c r="J9" s="184" t="s">
        <v>28</v>
      </c>
      <c r="K9" s="184"/>
      <c r="L9" s="184"/>
      <c r="M9" s="143"/>
      <c r="N9" s="184" t="s">
        <v>11</v>
      </c>
      <c r="O9" s="184"/>
      <c r="P9" s="184"/>
    </row>
    <row r="10" spans="1:16" customFormat="1" ht="21" customHeight="1">
      <c r="A10" s="186"/>
      <c r="B10" s="144" t="s">
        <v>59</v>
      </c>
      <c r="C10" s="144" t="s">
        <v>60</v>
      </c>
      <c r="D10" s="144" t="s">
        <v>61</v>
      </c>
      <c r="E10" s="145"/>
      <c r="F10" s="144" t="s">
        <v>59</v>
      </c>
      <c r="G10" s="144" t="s">
        <v>60</v>
      </c>
      <c r="H10" s="144" t="s">
        <v>61</v>
      </c>
      <c r="I10" s="145"/>
      <c r="J10" s="144" t="s">
        <v>59</v>
      </c>
      <c r="K10" s="144" t="s">
        <v>60</v>
      </c>
      <c r="L10" s="144" t="s">
        <v>61</v>
      </c>
      <c r="M10" s="145"/>
      <c r="N10" s="144" t="s">
        <v>59</v>
      </c>
      <c r="O10" s="144" t="s">
        <v>60</v>
      </c>
      <c r="P10" s="144" t="s">
        <v>61</v>
      </c>
    </row>
    <row r="11" spans="1:16" s="8" customFormat="1" ht="32.4">
      <c r="A11" s="146" t="s">
        <v>113</v>
      </c>
      <c r="B11" s="147">
        <v>113541.75</v>
      </c>
      <c r="C11" s="147">
        <v>197706.52</v>
      </c>
      <c r="D11" s="147">
        <v>201928.92</v>
      </c>
      <c r="E11" s="148"/>
      <c r="F11" s="147">
        <v>1534612.43</v>
      </c>
      <c r="G11" s="147">
        <v>2007773.45</v>
      </c>
      <c r="H11" s="147">
        <v>2415238.67</v>
      </c>
      <c r="I11" s="148"/>
      <c r="J11" s="147">
        <v>0</v>
      </c>
      <c r="K11" s="147">
        <v>0</v>
      </c>
      <c r="L11" s="147">
        <v>0</v>
      </c>
      <c r="M11" s="148"/>
      <c r="N11" s="147">
        <f>+B11+F11+J11</f>
        <v>1648154.18</v>
      </c>
      <c r="O11" s="147">
        <f t="shared" ref="O11:P26" si="0">+C11+G11+K11</f>
        <v>2205479.9699999997</v>
      </c>
      <c r="P11" s="147">
        <f t="shared" si="0"/>
        <v>2617167.59</v>
      </c>
    </row>
    <row r="12" spans="1:16" ht="16.2">
      <c r="A12" s="149"/>
      <c r="B12" s="150"/>
      <c r="C12" s="150"/>
      <c r="D12" s="150"/>
      <c r="E12" s="151"/>
      <c r="F12" s="150"/>
      <c r="G12" s="150"/>
      <c r="H12" s="150"/>
      <c r="I12" s="151"/>
      <c r="J12" s="150"/>
      <c r="K12" s="150"/>
      <c r="L12" s="150"/>
      <c r="M12" s="151"/>
      <c r="N12" s="147">
        <f t="shared" ref="N12:P42" si="1">+B12+F12+J12</f>
        <v>0</v>
      </c>
      <c r="O12" s="147">
        <f t="shared" si="0"/>
        <v>0</v>
      </c>
      <c r="P12" s="147">
        <f t="shared" si="0"/>
        <v>0</v>
      </c>
    </row>
    <row r="13" spans="1:16" ht="16.2">
      <c r="A13" s="149"/>
      <c r="B13" s="12"/>
      <c r="C13" s="12"/>
      <c r="D13" s="12"/>
      <c r="E13" s="13"/>
      <c r="F13" s="12"/>
      <c r="G13" s="12"/>
      <c r="H13" s="12"/>
      <c r="I13" s="13"/>
      <c r="J13" s="12"/>
      <c r="K13" s="12"/>
      <c r="L13" s="12"/>
      <c r="M13" s="13"/>
      <c r="N13" s="147">
        <f t="shared" si="1"/>
        <v>0</v>
      </c>
      <c r="O13" s="147">
        <f t="shared" si="0"/>
        <v>0</v>
      </c>
      <c r="P13" s="147">
        <f t="shared" si="0"/>
        <v>0</v>
      </c>
    </row>
    <row r="14" spans="1:16" ht="16.2">
      <c r="A14" s="14"/>
      <c r="B14" s="15"/>
      <c r="C14" s="15"/>
      <c r="D14" s="15"/>
      <c r="E14" s="16"/>
      <c r="F14" s="15"/>
      <c r="G14" s="15"/>
      <c r="H14" s="15"/>
      <c r="I14" s="16"/>
      <c r="J14" s="15"/>
      <c r="K14" s="15"/>
      <c r="L14" s="15"/>
      <c r="M14" s="16"/>
      <c r="N14" s="147">
        <f t="shared" si="1"/>
        <v>0</v>
      </c>
      <c r="O14" s="147">
        <f t="shared" si="0"/>
        <v>0</v>
      </c>
      <c r="P14" s="147">
        <f t="shared" si="0"/>
        <v>0</v>
      </c>
    </row>
    <row r="15" spans="1:16" ht="16.2">
      <c r="A15" s="14"/>
      <c r="B15" s="15"/>
      <c r="C15" s="15"/>
      <c r="D15" s="15"/>
      <c r="E15" s="16"/>
      <c r="F15" s="15"/>
      <c r="G15" s="15"/>
      <c r="H15" s="15"/>
      <c r="I15" s="16"/>
      <c r="J15" s="15"/>
      <c r="K15" s="15"/>
      <c r="L15" s="15"/>
      <c r="M15" s="16"/>
      <c r="N15" s="147">
        <f t="shared" si="1"/>
        <v>0</v>
      </c>
      <c r="O15" s="147">
        <f t="shared" si="0"/>
        <v>0</v>
      </c>
      <c r="P15" s="147">
        <f t="shared" si="0"/>
        <v>0</v>
      </c>
    </row>
    <row r="16" spans="1:16" ht="16.2">
      <c r="A16" s="14"/>
      <c r="B16" s="15"/>
      <c r="C16" s="15"/>
      <c r="D16" s="15"/>
      <c r="E16" s="16"/>
      <c r="F16" s="15"/>
      <c r="G16" s="15"/>
      <c r="H16" s="15"/>
      <c r="I16" s="16"/>
      <c r="J16" s="15"/>
      <c r="K16" s="15"/>
      <c r="L16" s="15"/>
      <c r="M16" s="16"/>
      <c r="N16" s="147">
        <f t="shared" si="1"/>
        <v>0</v>
      </c>
      <c r="O16" s="147">
        <f t="shared" si="0"/>
        <v>0</v>
      </c>
      <c r="P16" s="147">
        <f t="shared" si="0"/>
        <v>0</v>
      </c>
    </row>
    <row r="17" spans="1:16" ht="16.2">
      <c r="A17" s="14"/>
      <c r="B17" s="15"/>
      <c r="C17" s="15"/>
      <c r="D17" s="15"/>
      <c r="E17" s="16"/>
      <c r="F17" s="15"/>
      <c r="G17" s="15"/>
      <c r="H17" s="15"/>
      <c r="I17" s="16"/>
      <c r="J17" s="15"/>
      <c r="K17" s="15"/>
      <c r="L17" s="15"/>
      <c r="M17" s="16"/>
      <c r="N17" s="147">
        <f t="shared" si="1"/>
        <v>0</v>
      </c>
      <c r="O17" s="147">
        <f t="shared" si="0"/>
        <v>0</v>
      </c>
      <c r="P17" s="147">
        <f t="shared" si="0"/>
        <v>0</v>
      </c>
    </row>
    <row r="18" spans="1:16" ht="16.2">
      <c r="A18" s="14"/>
      <c r="B18" s="15"/>
      <c r="C18" s="15"/>
      <c r="D18" s="15"/>
      <c r="E18" s="16"/>
      <c r="F18" s="15"/>
      <c r="G18" s="15"/>
      <c r="H18" s="15"/>
      <c r="I18" s="16"/>
      <c r="J18" s="15"/>
      <c r="K18" s="15"/>
      <c r="L18" s="15"/>
      <c r="M18" s="16"/>
      <c r="N18" s="147">
        <f t="shared" si="1"/>
        <v>0</v>
      </c>
      <c r="O18" s="147">
        <f t="shared" si="0"/>
        <v>0</v>
      </c>
      <c r="P18" s="147">
        <f t="shared" si="0"/>
        <v>0</v>
      </c>
    </row>
    <row r="19" spans="1:16" ht="16.2">
      <c r="A19" s="14"/>
      <c r="B19" s="14"/>
      <c r="C19" s="14"/>
      <c r="D19" s="14"/>
      <c r="E19" s="17"/>
      <c r="F19" s="14"/>
      <c r="G19" s="14"/>
      <c r="H19" s="14"/>
      <c r="I19" s="17"/>
      <c r="J19" s="14"/>
      <c r="K19" s="14"/>
      <c r="L19" s="14"/>
      <c r="M19" s="17"/>
      <c r="N19" s="147">
        <f t="shared" si="1"/>
        <v>0</v>
      </c>
      <c r="O19" s="147">
        <f t="shared" si="0"/>
        <v>0</v>
      </c>
      <c r="P19" s="147">
        <f t="shared" si="0"/>
        <v>0</v>
      </c>
    </row>
    <row r="20" spans="1:16" ht="16.2">
      <c r="A20" s="14"/>
      <c r="B20" s="14"/>
      <c r="C20" s="14"/>
      <c r="D20" s="14"/>
      <c r="E20" s="17"/>
      <c r="F20" s="14"/>
      <c r="G20" s="14"/>
      <c r="H20" s="14"/>
      <c r="I20" s="17"/>
      <c r="J20" s="14"/>
      <c r="K20" s="14"/>
      <c r="L20" s="14"/>
      <c r="M20" s="17"/>
      <c r="N20" s="147">
        <f t="shared" si="1"/>
        <v>0</v>
      </c>
      <c r="O20" s="147">
        <f t="shared" si="0"/>
        <v>0</v>
      </c>
      <c r="P20" s="147">
        <f t="shared" si="0"/>
        <v>0</v>
      </c>
    </row>
    <row r="21" spans="1:16" ht="16.2">
      <c r="A21" s="14"/>
      <c r="B21" s="14"/>
      <c r="C21" s="14"/>
      <c r="D21" s="14"/>
      <c r="E21" s="17"/>
      <c r="F21" s="14"/>
      <c r="G21" s="14"/>
      <c r="H21" s="14"/>
      <c r="I21" s="17"/>
      <c r="J21" s="14"/>
      <c r="K21" s="14"/>
      <c r="L21" s="14"/>
      <c r="M21" s="17"/>
      <c r="N21" s="147">
        <f t="shared" si="1"/>
        <v>0</v>
      </c>
      <c r="O21" s="147">
        <f t="shared" si="0"/>
        <v>0</v>
      </c>
      <c r="P21" s="147">
        <f t="shared" si="0"/>
        <v>0</v>
      </c>
    </row>
    <row r="22" spans="1:16" ht="16.2">
      <c r="A22" s="14"/>
      <c r="B22" s="14"/>
      <c r="C22" s="14"/>
      <c r="D22" s="14"/>
      <c r="E22" s="17"/>
      <c r="F22" s="14"/>
      <c r="G22" s="14"/>
      <c r="H22" s="150"/>
      <c r="I22" s="17"/>
      <c r="J22" s="14"/>
      <c r="K22" s="14"/>
      <c r="L22" s="14"/>
      <c r="M22" s="17"/>
      <c r="N22" s="147">
        <f t="shared" si="1"/>
        <v>0</v>
      </c>
      <c r="O22" s="147">
        <f t="shared" si="0"/>
        <v>0</v>
      </c>
      <c r="P22" s="147">
        <f t="shared" si="0"/>
        <v>0</v>
      </c>
    </row>
    <row r="23" spans="1:16" ht="16.2">
      <c r="A23" s="14"/>
      <c r="B23" s="14"/>
      <c r="C23" s="14"/>
      <c r="D23" s="14"/>
      <c r="E23" s="17"/>
      <c r="F23" s="14"/>
      <c r="G23" s="14"/>
      <c r="H23" s="14"/>
      <c r="I23" s="17"/>
      <c r="J23" s="14"/>
      <c r="K23" s="14"/>
      <c r="L23" s="14"/>
      <c r="M23" s="17"/>
      <c r="N23" s="147">
        <f t="shared" si="1"/>
        <v>0</v>
      </c>
      <c r="O23" s="147">
        <f t="shared" si="0"/>
        <v>0</v>
      </c>
      <c r="P23" s="147">
        <f t="shared" si="0"/>
        <v>0</v>
      </c>
    </row>
    <row r="24" spans="1:16" ht="16.2">
      <c r="A24" s="14"/>
      <c r="B24" s="14"/>
      <c r="C24" s="14"/>
      <c r="D24" s="14"/>
      <c r="E24" s="17"/>
      <c r="F24" s="14"/>
      <c r="G24" s="14"/>
      <c r="H24" s="12"/>
      <c r="I24" s="17"/>
      <c r="J24" s="14"/>
      <c r="K24" s="14"/>
      <c r="L24" s="14"/>
      <c r="M24" s="17"/>
      <c r="N24" s="147">
        <f t="shared" si="1"/>
        <v>0</v>
      </c>
      <c r="O24" s="147">
        <f t="shared" si="0"/>
        <v>0</v>
      </c>
      <c r="P24" s="147">
        <f t="shared" si="0"/>
        <v>0</v>
      </c>
    </row>
    <row r="25" spans="1:16" ht="16.2">
      <c r="A25" s="14"/>
      <c r="B25" s="14"/>
      <c r="C25" s="14"/>
      <c r="D25" s="14"/>
      <c r="E25" s="17"/>
      <c r="F25" s="14"/>
      <c r="G25" s="14"/>
      <c r="H25" s="12"/>
      <c r="I25" s="17"/>
      <c r="J25" s="14"/>
      <c r="K25" s="14"/>
      <c r="L25" s="14"/>
      <c r="M25" s="17"/>
      <c r="N25" s="147">
        <f t="shared" si="1"/>
        <v>0</v>
      </c>
      <c r="O25" s="147">
        <f t="shared" si="0"/>
        <v>0</v>
      </c>
      <c r="P25" s="147">
        <f t="shared" si="0"/>
        <v>0</v>
      </c>
    </row>
    <row r="26" spans="1:16" ht="16.2">
      <c r="A26" s="14"/>
      <c r="B26" s="14"/>
      <c r="C26" s="14"/>
      <c r="D26" s="14"/>
      <c r="E26" s="17"/>
      <c r="F26" s="14"/>
      <c r="G26" s="14"/>
      <c r="H26" s="14"/>
      <c r="I26" s="17"/>
      <c r="J26" s="14"/>
      <c r="K26" s="14"/>
      <c r="L26" s="14"/>
      <c r="M26" s="17"/>
      <c r="N26" s="147">
        <f t="shared" si="1"/>
        <v>0</v>
      </c>
      <c r="O26" s="147">
        <f t="shared" si="0"/>
        <v>0</v>
      </c>
      <c r="P26" s="147">
        <f t="shared" si="0"/>
        <v>0</v>
      </c>
    </row>
    <row r="27" spans="1:16" ht="16.2">
      <c r="A27" s="14"/>
      <c r="B27" s="14"/>
      <c r="C27" s="14"/>
      <c r="D27" s="14"/>
      <c r="E27" s="17"/>
      <c r="F27" s="14"/>
      <c r="G27" s="14"/>
      <c r="H27" s="14"/>
      <c r="I27" s="17"/>
      <c r="J27" s="14"/>
      <c r="K27" s="14"/>
      <c r="L27" s="14"/>
      <c r="M27" s="17"/>
      <c r="N27" s="147">
        <f t="shared" si="1"/>
        <v>0</v>
      </c>
      <c r="O27" s="147">
        <f t="shared" si="1"/>
        <v>0</v>
      </c>
      <c r="P27" s="147">
        <f t="shared" si="1"/>
        <v>0</v>
      </c>
    </row>
    <row r="28" spans="1:16" ht="16.2">
      <c r="A28" s="14"/>
      <c r="B28" s="14"/>
      <c r="C28" s="14"/>
      <c r="D28" s="14"/>
      <c r="E28" s="17"/>
      <c r="F28" s="14"/>
      <c r="G28" s="14"/>
      <c r="H28" s="14"/>
      <c r="I28" s="17"/>
      <c r="J28" s="14"/>
      <c r="K28" s="14"/>
      <c r="L28" s="14"/>
      <c r="M28" s="17"/>
      <c r="N28" s="147">
        <f t="shared" si="1"/>
        <v>0</v>
      </c>
      <c r="O28" s="147">
        <f t="shared" si="1"/>
        <v>0</v>
      </c>
      <c r="P28" s="147">
        <f t="shared" si="1"/>
        <v>0</v>
      </c>
    </row>
    <row r="29" spans="1:16" ht="16.2">
      <c r="A29" s="14"/>
      <c r="B29" s="14"/>
      <c r="C29" s="14"/>
      <c r="D29" s="14"/>
      <c r="E29" s="17"/>
      <c r="F29" s="14"/>
      <c r="G29" s="14"/>
      <c r="H29" s="14"/>
      <c r="I29" s="17"/>
      <c r="J29" s="14"/>
      <c r="K29" s="14"/>
      <c r="L29" s="14"/>
      <c r="M29" s="17"/>
      <c r="N29" s="147">
        <f t="shared" si="1"/>
        <v>0</v>
      </c>
      <c r="O29" s="147">
        <f t="shared" si="1"/>
        <v>0</v>
      </c>
      <c r="P29" s="147">
        <f t="shared" si="1"/>
        <v>0</v>
      </c>
    </row>
    <row r="30" spans="1:16" ht="16.2">
      <c r="A30" s="14"/>
      <c r="B30" s="14"/>
      <c r="C30" s="14"/>
      <c r="D30" s="14"/>
      <c r="E30" s="17"/>
      <c r="F30" s="14"/>
      <c r="G30" s="14"/>
      <c r="H30" s="14"/>
      <c r="I30" s="17"/>
      <c r="J30" s="14"/>
      <c r="K30" s="14"/>
      <c r="L30" s="14"/>
      <c r="M30" s="17"/>
      <c r="N30" s="147">
        <f t="shared" si="1"/>
        <v>0</v>
      </c>
      <c r="O30" s="147">
        <f t="shared" si="1"/>
        <v>0</v>
      </c>
      <c r="P30" s="147">
        <f t="shared" si="1"/>
        <v>0</v>
      </c>
    </row>
    <row r="31" spans="1:16" ht="16.2">
      <c r="A31" s="14"/>
      <c r="B31" s="14"/>
      <c r="C31" s="14"/>
      <c r="D31" s="14"/>
      <c r="E31" s="17"/>
      <c r="F31" s="14"/>
      <c r="G31" s="14"/>
      <c r="H31" s="14"/>
      <c r="I31" s="17"/>
      <c r="J31" s="14"/>
      <c r="K31" s="14"/>
      <c r="L31" s="14"/>
      <c r="M31" s="17"/>
      <c r="N31" s="147">
        <f t="shared" si="1"/>
        <v>0</v>
      </c>
      <c r="O31" s="147">
        <f t="shared" si="1"/>
        <v>0</v>
      </c>
      <c r="P31" s="147">
        <f t="shared" si="1"/>
        <v>0</v>
      </c>
    </row>
    <row r="32" spans="1:16" ht="16.2">
      <c r="A32" s="14"/>
      <c r="B32" s="14"/>
      <c r="C32" s="14"/>
      <c r="D32" s="14"/>
      <c r="E32" s="17"/>
      <c r="F32" s="14"/>
      <c r="G32" s="14"/>
      <c r="H32" s="14"/>
      <c r="I32" s="17"/>
      <c r="J32" s="14"/>
      <c r="K32" s="14"/>
      <c r="L32" s="14"/>
      <c r="M32" s="17"/>
      <c r="N32" s="147">
        <f t="shared" si="1"/>
        <v>0</v>
      </c>
      <c r="O32" s="147">
        <f t="shared" si="1"/>
        <v>0</v>
      </c>
      <c r="P32" s="147">
        <f t="shared" si="1"/>
        <v>0</v>
      </c>
    </row>
    <row r="33" spans="1:16" ht="16.2">
      <c r="A33" s="14"/>
      <c r="B33" s="14"/>
      <c r="C33" s="14"/>
      <c r="D33" s="14"/>
      <c r="E33" s="17"/>
      <c r="F33" s="14"/>
      <c r="G33" s="14"/>
      <c r="H33" s="18"/>
      <c r="I33" s="19"/>
      <c r="J33" s="14"/>
      <c r="K33" s="14"/>
      <c r="L33" s="14"/>
      <c r="M33" s="17"/>
      <c r="N33" s="147">
        <f t="shared" si="1"/>
        <v>0</v>
      </c>
      <c r="O33" s="147">
        <f t="shared" si="1"/>
        <v>0</v>
      </c>
      <c r="P33" s="147">
        <f t="shared" si="1"/>
        <v>0</v>
      </c>
    </row>
    <row r="34" spans="1:16" ht="16.2">
      <c r="A34" s="14"/>
      <c r="B34" s="14"/>
      <c r="C34" s="14"/>
      <c r="D34" s="14"/>
      <c r="E34" s="17"/>
      <c r="F34" s="14"/>
      <c r="G34" s="14"/>
      <c r="H34" s="14"/>
      <c r="I34" s="17"/>
      <c r="J34" s="14"/>
      <c r="K34" s="14"/>
      <c r="L34" s="14"/>
      <c r="M34" s="17"/>
      <c r="N34" s="147">
        <f t="shared" si="1"/>
        <v>0</v>
      </c>
      <c r="O34" s="147">
        <f t="shared" si="1"/>
        <v>0</v>
      </c>
      <c r="P34" s="147">
        <f t="shared" si="1"/>
        <v>0</v>
      </c>
    </row>
    <row r="35" spans="1:16" ht="16.2">
      <c r="A35" s="14"/>
      <c r="B35" s="14"/>
      <c r="C35" s="14"/>
      <c r="D35" s="14"/>
      <c r="E35" s="17"/>
      <c r="F35" s="14"/>
      <c r="G35" s="14"/>
      <c r="H35" s="14"/>
      <c r="I35" s="17"/>
      <c r="J35" s="14"/>
      <c r="K35" s="14"/>
      <c r="L35" s="14"/>
      <c r="M35" s="17"/>
      <c r="N35" s="147">
        <f t="shared" si="1"/>
        <v>0</v>
      </c>
      <c r="O35" s="147">
        <f t="shared" si="1"/>
        <v>0</v>
      </c>
      <c r="P35" s="147">
        <f t="shared" si="1"/>
        <v>0</v>
      </c>
    </row>
    <row r="36" spans="1:16" ht="16.2">
      <c r="A36" s="14"/>
      <c r="B36" s="14"/>
      <c r="C36" s="14"/>
      <c r="D36" s="14"/>
      <c r="E36" s="17"/>
      <c r="F36" s="14"/>
      <c r="G36" s="14"/>
      <c r="H36" s="14"/>
      <c r="I36" s="17"/>
      <c r="J36" s="14"/>
      <c r="K36" s="14"/>
      <c r="L36" s="14"/>
      <c r="M36" s="17"/>
      <c r="N36" s="147">
        <f t="shared" si="1"/>
        <v>0</v>
      </c>
      <c r="O36" s="147">
        <f t="shared" si="1"/>
        <v>0</v>
      </c>
      <c r="P36" s="147">
        <f t="shared" si="1"/>
        <v>0</v>
      </c>
    </row>
    <row r="37" spans="1:16" ht="16.2">
      <c r="A37" s="14"/>
      <c r="B37" s="14"/>
      <c r="C37" s="14"/>
      <c r="D37" s="14"/>
      <c r="E37" s="17"/>
      <c r="F37" s="14"/>
      <c r="G37" s="14"/>
      <c r="H37" s="14"/>
      <c r="I37" s="17"/>
      <c r="J37" s="14"/>
      <c r="K37" s="14"/>
      <c r="L37" s="14"/>
      <c r="M37" s="17"/>
      <c r="N37" s="147">
        <f t="shared" si="1"/>
        <v>0</v>
      </c>
      <c r="O37" s="147">
        <f t="shared" si="1"/>
        <v>0</v>
      </c>
      <c r="P37" s="147">
        <f t="shared" si="1"/>
        <v>0</v>
      </c>
    </row>
    <row r="38" spans="1:16" ht="16.2">
      <c r="A38" s="14"/>
      <c r="B38" s="14"/>
      <c r="C38" s="14"/>
      <c r="D38" s="14"/>
      <c r="E38" s="17"/>
      <c r="F38" s="14"/>
      <c r="G38" s="14"/>
      <c r="H38" s="14"/>
      <c r="I38" s="17"/>
      <c r="J38" s="14"/>
      <c r="K38" s="14"/>
      <c r="L38" s="14"/>
      <c r="M38" s="17"/>
      <c r="N38" s="147">
        <f t="shared" si="1"/>
        <v>0</v>
      </c>
      <c r="O38" s="147">
        <f t="shared" si="1"/>
        <v>0</v>
      </c>
      <c r="P38" s="147">
        <f t="shared" si="1"/>
        <v>0</v>
      </c>
    </row>
    <row r="39" spans="1:16" ht="16.2">
      <c r="A39" s="14"/>
      <c r="B39" s="14"/>
      <c r="C39" s="14"/>
      <c r="D39" s="14"/>
      <c r="E39" s="17"/>
      <c r="F39" s="14"/>
      <c r="G39" s="14"/>
      <c r="H39" s="14"/>
      <c r="I39" s="17"/>
      <c r="J39" s="14"/>
      <c r="K39" s="14"/>
      <c r="L39" s="14"/>
      <c r="M39" s="17"/>
      <c r="N39" s="147">
        <f t="shared" si="1"/>
        <v>0</v>
      </c>
      <c r="O39" s="147">
        <f t="shared" si="1"/>
        <v>0</v>
      </c>
      <c r="P39" s="147">
        <f t="shared" si="1"/>
        <v>0</v>
      </c>
    </row>
    <row r="40" spans="1:16" ht="16.2">
      <c r="A40" s="14"/>
      <c r="B40" s="14"/>
      <c r="C40" s="14"/>
      <c r="D40" s="14"/>
      <c r="E40" s="17"/>
      <c r="F40" s="14"/>
      <c r="G40" s="14"/>
      <c r="H40" s="14"/>
      <c r="I40" s="17"/>
      <c r="J40" s="14"/>
      <c r="K40" s="14"/>
      <c r="L40" s="14"/>
      <c r="M40" s="17"/>
      <c r="N40" s="147">
        <f t="shared" si="1"/>
        <v>0</v>
      </c>
      <c r="O40" s="147">
        <f t="shared" si="1"/>
        <v>0</v>
      </c>
      <c r="P40" s="147">
        <f t="shared" si="1"/>
        <v>0</v>
      </c>
    </row>
    <row r="41" spans="1:16" ht="16.2">
      <c r="A41" s="14"/>
      <c r="B41" s="14"/>
      <c r="C41" s="14"/>
      <c r="D41" s="14"/>
      <c r="E41" s="17"/>
      <c r="F41" s="14"/>
      <c r="G41" s="14"/>
      <c r="H41" s="14"/>
      <c r="I41" s="17"/>
      <c r="J41" s="14"/>
      <c r="K41" s="14"/>
      <c r="L41" s="14"/>
      <c r="M41" s="17"/>
      <c r="N41" s="147">
        <f t="shared" si="1"/>
        <v>0</v>
      </c>
      <c r="O41" s="147">
        <f t="shared" si="1"/>
        <v>0</v>
      </c>
      <c r="P41" s="147">
        <f t="shared" si="1"/>
        <v>0</v>
      </c>
    </row>
    <row r="42" spans="1:16" ht="16.2">
      <c r="A42" s="14"/>
      <c r="B42" s="14"/>
      <c r="C42" s="14"/>
      <c r="D42" s="14"/>
      <c r="E42" s="17"/>
      <c r="F42" s="14"/>
      <c r="G42" s="14"/>
      <c r="H42" s="14"/>
      <c r="I42" s="17"/>
      <c r="J42" s="14"/>
      <c r="K42" s="14"/>
      <c r="L42" s="14"/>
      <c r="M42" s="17"/>
      <c r="N42" s="147">
        <f t="shared" si="1"/>
        <v>0</v>
      </c>
      <c r="O42" s="147">
        <f t="shared" si="1"/>
        <v>0</v>
      </c>
      <c r="P42" s="147">
        <f t="shared" si="1"/>
        <v>0</v>
      </c>
    </row>
    <row r="44" spans="1:16">
      <c r="A44" s="39" t="s">
        <v>11</v>
      </c>
      <c r="B44" s="40">
        <f>+SUM(B11:B42)</f>
        <v>113541.75</v>
      </c>
      <c r="C44" s="40">
        <f t="shared" ref="C44:D44" si="2">+SUM(C11:C42)</f>
        <v>197706.52</v>
      </c>
      <c r="D44" s="40">
        <f t="shared" si="2"/>
        <v>201928.92</v>
      </c>
      <c r="F44" s="40">
        <f>+SUM(F11:F42)</f>
        <v>1534612.43</v>
      </c>
      <c r="G44" s="40">
        <f t="shared" ref="G44:H44" si="3">+SUM(G11:G42)</f>
        <v>2007773.45</v>
      </c>
      <c r="H44" s="40">
        <f t="shared" si="3"/>
        <v>2415238.67</v>
      </c>
      <c r="J44" s="40">
        <f>+SUM(J11:J42)</f>
        <v>0</v>
      </c>
      <c r="K44" s="40">
        <f t="shared" ref="K44:L44" si="4">+SUM(K11:K42)</f>
        <v>0</v>
      </c>
      <c r="L44" s="40">
        <f t="shared" si="4"/>
        <v>0</v>
      </c>
      <c r="N44" s="40">
        <f>+SUM(N11:N42)</f>
        <v>1648154.18</v>
      </c>
      <c r="O44" s="40">
        <f t="shared" ref="O44:P44" si="5">+SUM(O11:O42)</f>
        <v>2205479.9699999997</v>
      </c>
      <c r="P44" s="40">
        <f t="shared" si="5"/>
        <v>2617167.59</v>
      </c>
    </row>
    <row r="47" spans="1:16" ht="13.8" thickBot="1">
      <c r="A47" s="20"/>
      <c r="B47" s="20"/>
      <c r="C47" s="20"/>
      <c r="D47" s="20"/>
      <c r="F47" s="20"/>
      <c r="H47" s="20"/>
      <c r="J47" s="20"/>
      <c r="K47" s="20"/>
      <c r="L47" s="20"/>
      <c r="N47" s="20"/>
      <c r="O47" s="20"/>
      <c r="P47" s="20"/>
    </row>
    <row r="48" spans="1:16" ht="16.2">
      <c r="A48" s="136" t="s">
        <v>100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</row>
    <row r="49" spans="1:16" ht="16.2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</row>
    <row r="53" spans="1:16">
      <c r="A53" s="35"/>
      <c r="B53" s="35"/>
      <c r="F53" s="35"/>
      <c r="G53" s="35"/>
      <c r="H53" s="35"/>
      <c r="N53" s="35"/>
      <c r="O53" s="35"/>
      <c r="P53" s="35"/>
    </row>
    <row r="54" spans="1:16">
      <c r="A54" s="190" t="s">
        <v>37</v>
      </c>
      <c r="B54" s="190"/>
      <c r="F54" s="190" t="s">
        <v>38</v>
      </c>
      <c r="G54" s="190"/>
      <c r="H54" s="190"/>
      <c r="N54" s="190" t="s">
        <v>39</v>
      </c>
      <c r="O54" s="190"/>
      <c r="P54" s="190"/>
    </row>
    <row r="55" spans="1:16">
      <c r="A55" s="157" t="s">
        <v>114</v>
      </c>
      <c r="B55" s="157"/>
      <c r="F55" s="157" t="s">
        <v>102</v>
      </c>
      <c r="G55" s="157"/>
      <c r="H55" s="157"/>
      <c r="N55" s="157" t="s">
        <v>115</v>
      </c>
      <c r="O55" s="157"/>
      <c r="P55" s="157"/>
    </row>
    <row r="56" spans="1:16">
      <c r="A56" s="183" t="s">
        <v>112</v>
      </c>
      <c r="B56" s="183"/>
      <c r="F56" s="183" t="s">
        <v>76</v>
      </c>
      <c r="G56" s="183"/>
      <c r="H56" s="183"/>
      <c r="N56" s="183" t="s">
        <v>71</v>
      </c>
      <c r="O56" s="183"/>
      <c r="P56" s="183"/>
    </row>
  </sheetData>
  <mergeCells count="21">
    <mergeCell ref="A1:P1"/>
    <mergeCell ref="A2:P2"/>
    <mergeCell ref="A3:P3"/>
    <mergeCell ref="A4:P4"/>
    <mergeCell ref="A6:P6"/>
    <mergeCell ref="F56:H56"/>
    <mergeCell ref="N56:P56"/>
    <mergeCell ref="A56:B56"/>
    <mergeCell ref="A7:P7"/>
    <mergeCell ref="N9:P9"/>
    <mergeCell ref="B8:L8"/>
    <mergeCell ref="A9:A10"/>
    <mergeCell ref="B9:D9"/>
    <mergeCell ref="F9:H9"/>
    <mergeCell ref="J9:L9"/>
    <mergeCell ref="A55:B55"/>
    <mergeCell ref="F55:H55"/>
    <mergeCell ref="N55:P55"/>
    <mergeCell ref="F54:H54"/>
    <mergeCell ref="N54:P54"/>
    <mergeCell ref="A54:B54"/>
  </mergeCells>
  <printOptions horizontalCentered="1"/>
  <pageMargins left="0.19685039370078741" right="0.19685039370078741" top="0.39370078740157483" bottom="0.39370078740157483" header="0" footer="0"/>
  <pageSetup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1"/>
  <sheetViews>
    <sheetView showGridLines="0" topLeftCell="A14" workbookViewId="0">
      <selection activeCell="A33" sqref="A33"/>
    </sheetView>
  </sheetViews>
  <sheetFormatPr baseColWidth="10" defaultColWidth="11.44140625" defaultRowHeight="13.2"/>
  <cols>
    <col min="1" max="2" width="28.88671875" style="2" customWidth="1"/>
    <col min="3" max="3" width="28.88671875" style="25" customWidth="1"/>
    <col min="4" max="4" width="28.88671875" style="2" customWidth="1"/>
    <col min="5" max="5" width="30.6640625" style="2" customWidth="1"/>
    <col min="6" max="7" width="28.88671875" style="2" customWidth="1"/>
    <col min="8" max="16384" width="11.44140625" style="2"/>
  </cols>
  <sheetData>
    <row r="1" spans="1:7" customFormat="1" ht="21.75" customHeight="1">
      <c r="A1" s="192" t="s">
        <v>0</v>
      </c>
      <c r="B1" s="192"/>
      <c r="C1" s="192"/>
      <c r="D1" s="192"/>
      <c r="E1" s="192"/>
      <c r="F1" s="192"/>
      <c r="G1" s="192"/>
    </row>
    <row r="2" spans="1:7" customFormat="1" ht="21.75" customHeight="1">
      <c r="A2" s="193" t="s">
        <v>51</v>
      </c>
      <c r="B2" s="193"/>
      <c r="C2" s="193"/>
      <c r="D2" s="193"/>
      <c r="E2" s="193"/>
      <c r="F2" s="193"/>
      <c r="G2" s="194"/>
    </row>
    <row r="3" spans="1:7" customFormat="1" ht="21.75" customHeight="1">
      <c r="A3" s="28" t="s">
        <v>40</v>
      </c>
      <c r="B3" s="28"/>
      <c r="C3" s="29"/>
      <c r="D3" s="28"/>
      <c r="E3" s="28"/>
      <c r="F3" s="28"/>
      <c r="G3" s="30"/>
    </row>
    <row r="4" spans="1:7" customFormat="1" ht="21.75" customHeight="1">
      <c r="A4" s="11" t="s">
        <v>2</v>
      </c>
      <c r="B4" s="11"/>
      <c r="C4" s="29"/>
      <c r="D4" s="11"/>
      <c r="E4" s="11"/>
      <c r="F4" s="11"/>
      <c r="G4" s="11"/>
    </row>
    <row r="5" spans="1:7" customFormat="1" ht="14.25" customHeight="1">
      <c r="A5" s="195"/>
      <c r="B5" s="195"/>
      <c r="C5" s="195"/>
      <c r="D5" s="195"/>
      <c r="E5" s="195"/>
      <c r="F5" s="195"/>
      <c r="G5" s="196"/>
    </row>
    <row r="6" spans="1:7" customFormat="1" ht="22.5" customHeight="1">
      <c r="A6" s="197" t="s">
        <v>41</v>
      </c>
      <c r="B6" s="197"/>
      <c r="C6" s="197"/>
      <c r="D6" s="197"/>
      <c r="E6" s="197"/>
      <c r="F6" s="197"/>
      <c r="G6" s="197"/>
    </row>
    <row r="7" spans="1:7" customFormat="1" ht="22.5" customHeight="1">
      <c r="A7" s="198" t="s">
        <v>42</v>
      </c>
      <c r="B7" s="198"/>
      <c r="C7" s="198"/>
      <c r="D7" s="198"/>
      <c r="E7" s="198"/>
      <c r="F7" s="198"/>
      <c r="G7" s="198"/>
    </row>
    <row r="8" spans="1:7" s="31" customFormat="1" ht="22.5" customHeight="1">
      <c r="A8" s="43" t="s">
        <v>116</v>
      </c>
      <c r="B8" s="41"/>
      <c r="C8" s="41"/>
      <c r="D8" s="41"/>
      <c r="E8" s="41"/>
      <c r="F8" s="41"/>
      <c r="G8" s="42"/>
    </row>
    <row r="9" spans="1:7" s="23" customFormat="1" ht="28.5" customHeight="1">
      <c r="A9" s="44"/>
      <c r="B9" s="45"/>
      <c r="C9" s="45"/>
      <c r="D9" s="46"/>
      <c r="E9" s="45"/>
      <c r="F9" s="45"/>
      <c r="G9" s="47"/>
    </row>
    <row r="10" spans="1:7" s="23" customFormat="1" ht="28.5" customHeight="1">
      <c r="A10" s="57" t="s">
        <v>43</v>
      </c>
      <c r="B10" s="49"/>
      <c r="C10" s="49"/>
      <c r="D10" s="50"/>
      <c r="E10" s="49"/>
      <c r="F10" s="49"/>
      <c r="G10" s="51"/>
    </row>
    <row r="11" spans="1:7" s="23" customFormat="1" ht="28.5" customHeight="1">
      <c r="A11" s="57" t="s">
        <v>44</v>
      </c>
      <c r="B11" s="49"/>
      <c r="C11" s="49"/>
      <c r="D11" s="50"/>
      <c r="E11" s="49"/>
      <c r="F11" s="49"/>
      <c r="G11" s="51"/>
    </row>
    <row r="12" spans="1:7" s="23" customFormat="1" ht="28.5" customHeight="1">
      <c r="A12" s="57" t="s">
        <v>45</v>
      </c>
      <c r="B12" s="49"/>
      <c r="C12" s="49"/>
      <c r="D12" s="50"/>
      <c r="E12" s="49"/>
      <c r="F12" s="49"/>
      <c r="G12" s="51"/>
    </row>
    <row r="13" spans="1:7" s="23" customFormat="1" ht="28.5" customHeight="1">
      <c r="A13" s="57"/>
      <c r="B13" s="49"/>
      <c r="C13" s="49"/>
      <c r="D13" s="50"/>
      <c r="E13" s="49"/>
      <c r="F13" s="49"/>
      <c r="G13" s="51"/>
    </row>
    <row r="14" spans="1:7" s="23" customFormat="1" ht="28.5" customHeight="1">
      <c r="A14" s="48"/>
      <c r="B14" s="49"/>
      <c r="C14" s="49"/>
      <c r="D14" s="50"/>
      <c r="E14" s="49"/>
      <c r="F14" s="49"/>
      <c r="G14" s="51"/>
    </row>
    <row r="15" spans="1:7" s="23" customFormat="1" ht="28.5" customHeight="1">
      <c r="A15" s="48"/>
      <c r="B15" s="49"/>
      <c r="C15" s="49"/>
      <c r="D15" s="50"/>
      <c r="E15" s="49"/>
      <c r="F15" s="49"/>
      <c r="G15" s="51"/>
    </row>
    <row r="16" spans="1:7" s="23" customFormat="1" ht="28.5" customHeight="1">
      <c r="A16" s="48"/>
      <c r="B16" s="49"/>
      <c r="C16" s="49"/>
      <c r="D16" s="50"/>
      <c r="E16" s="49"/>
      <c r="F16" s="49"/>
      <c r="G16" s="51"/>
    </row>
    <row r="17" spans="1:7" s="23" customFormat="1" ht="28.5" customHeight="1">
      <c r="A17" s="48"/>
      <c r="B17" s="49"/>
      <c r="C17" s="49"/>
      <c r="D17" s="50"/>
      <c r="E17" s="49"/>
      <c r="F17" s="49"/>
      <c r="G17" s="51"/>
    </row>
    <row r="18" spans="1:7" s="23" customFormat="1" ht="28.5" customHeight="1">
      <c r="A18" s="48"/>
      <c r="B18" s="49"/>
      <c r="C18" s="49"/>
      <c r="D18" s="50"/>
      <c r="E18" s="49"/>
      <c r="F18" s="49"/>
      <c r="G18" s="51"/>
    </row>
    <row r="19" spans="1:7" s="23" customFormat="1" ht="28.5" customHeight="1">
      <c r="A19" s="48"/>
      <c r="B19" s="49"/>
      <c r="C19" s="49"/>
      <c r="D19" s="50"/>
      <c r="E19" s="49"/>
      <c r="F19" s="49"/>
      <c r="G19" s="51"/>
    </row>
    <row r="20" spans="1:7" s="23" customFormat="1" ht="28.5" customHeight="1">
      <c r="A20" s="52"/>
      <c r="B20" s="53"/>
      <c r="C20" s="54"/>
      <c r="D20" s="55"/>
      <c r="E20" s="54"/>
      <c r="F20" s="54"/>
      <c r="G20" s="56"/>
    </row>
    <row r="21" spans="1:7">
      <c r="G21" s="26"/>
    </row>
    <row r="22" spans="1:7" ht="13.8" thickBot="1">
      <c r="D22" s="27"/>
      <c r="E22" s="27"/>
      <c r="F22" s="27"/>
      <c r="G22" s="26"/>
    </row>
    <row r="23" spans="1:7" ht="16.2">
      <c r="A23" s="191" t="s">
        <v>46</v>
      </c>
      <c r="B23" s="191"/>
      <c r="C23" s="191"/>
      <c r="D23" s="191"/>
      <c r="E23" s="191"/>
      <c r="F23" s="191"/>
      <c r="G23" s="191"/>
    </row>
    <row r="24" spans="1:7" ht="16.2">
      <c r="A24" s="62"/>
      <c r="B24" s="62"/>
      <c r="C24" s="62"/>
      <c r="D24" s="62"/>
      <c r="E24" s="62"/>
      <c r="F24" s="62"/>
      <c r="G24" s="62"/>
    </row>
    <row r="25" spans="1:7" ht="16.2">
      <c r="A25" s="62"/>
      <c r="B25" s="62"/>
      <c r="C25" s="62"/>
      <c r="D25" s="62"/>
      <c r="E25" s="62"/>
      <c r="F25" s="62"/>
      <c r="G25" s="62"/>
    </row>
    <row r="28" spans="1:7">
      <c r="B28" s="35"/>
      <c r="D28" s="35"/>
      <c r="F28" s="35"/>
    </row>
    <row r="29" spans="1:7">
      <c r="B29" s="36" t="s">
        <v>37</v>
      </c>
      <c r="C29" s="36"/>
      <c r="D29" s="36" t="s">
        <v>38</v>
      </c>
      <c r="E29" s="36"/>
      <c r="F29" s="36" t="s">
        <v>39</v>
      </c>
    </row>
    <row r="30" spans="1:7">
      <c r="B30" s="58" t="s">
        <v>130</v>
      </c>
      <c r="D30" s="58" t="s">
        <v>102</v>
      </c>
      <c r="F30" s="58" t="s">
        <v>103</v>
      </c>
    </row>
    <row r="31" spans="1:7">
      <c r="B31" s="25" t="s">
        <v>131</v>
      </c>
      <c r="D31" s="25" t="s">
        <v>76</v>
      </c>
      <c r="F31" s="25" t="s">
        <v>71</v>
      </c>
    </row>
  </sheetData>
  <sheetProtection insertRows="0"/>
  <mergeCells count="6">
    <mergeCell ref="A23:G23"/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122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CFD2-2545-466D-8C37-FB2976A78778}">
  <sheetPr>
    <pageSetUpPr fitToPage="1"/>
  </sheetPr>
  <dimension ref="A1:G32"/>
  <sheetViews>
    <sheetView showGridLines="0" topLeftCell="A12" workbookViewId="0">
      <selection activeCell="B29" sqref="B29"/>
    </sheetView>
  </sheetViews>
  <sheetFormatPr baseColWidth="10" defaultColWidth="11.44140625" defaultRowHeight="13.2"/>
  <cols>
    <col min="1" max="2" width="28.88671875" style="2" customWidth="1"/>
    <col min="3" max="3" width="28.88671875" style="25" customWidth="1"/>
    <col min="4" max="4" width="28.88671875" style="2" customWidth="1"/>
    <col min="5" max="5" width="30.6640625" style="2" customWidth="1"/>
    <col min="6" max="6" width="28.88671875" style="2" customWidth="1"/>
    <col min="7" max="16384" width="11.44140625" style="2"/>
  </cols>
  <sheetData>
    <row r="1" spans="1:6" customFormat="1" ht="21.75" customHeight="1">
      <c r="A1" s="192" t="s">
        <v>0</v>
      </c>
      <c r="B1" s="192"/>
      <c r="C1" s="192"/>
      <c r="D1" s="192"/>
      <c r="E1" s="192"/>
      <c r="F1" s="192"/>
    </row>
    <row r="2" spans="1:6" customFormat="1" ht="21.75" customHeight="1">
      <c r="A2" s="193" t="s">
        <v>50</v>
      </c>
      <c r="B2" s="193"/>
      <c r="C2" s="193"/>
      <c r="D2" s="193"/>
      <c r="E2" s="193"/>
      <c r="F2" s="193"/>
    </row>
    <row r="3" spans="1:6" customFormat="1" ht="21.75" customHeight="1">
      <c r="A3" s="28" t="s">
        <v>1</v>
      </c>
      <c r="B3" s="28"/>
      <c r="C3" s="29"/>
      <c r="D3" s="28"/>
      <c r="E3" s="28"/>
      <c r="F3" s="28"/>
    </row>
    <row r="4" spans="1:6" customFormat="1" ht="21.75" customHeight="1">
      <c r="A4" s="11" t="s">
        <v>2</v>
      </c>
      <c r="B4" s="11"/>
      <c r="C4" s="29"/>
      <c r="D4" s="11"/>
      <c r="E4" s="11"/>
      <c r="F4" s="11"/>
    </row>
    <row r="5" spans="1:6" customFormat="1" ht="14.25" customHeight="1">
      <c r="A5" s="195"/>
      <c r="B5" s="195"/>
      <c r="C5" s="195"/>
      <c r="D5" s="195"/>
      <c r="E5" s="195"/>
      <c r="F5" s="195"/>
    </row>
    <row r="6" spans="1:6" customFormat="1" ht="22.5" customHeight="1">
      <c r="A6" s="197" t="s">
        <v>30</v>
      </c>
      <c r="B6" s="197"/>
      <c r="C6" s="197"/>
      <c r="D6" s="197"/>
      <c r="E6" s="197"/>
      <c r="F6" s="197"/>
    </row>
    <row r="7" spans="1:6" customFormat="1" ht="22.5" customHeight="1">
      <c r="A7" s="198" t="s">
        <v>35</v>
      </c>
      <c r="B7" s="198"/>
      <c r="C7" s="198"/>
      <c r="D7" s="198"/>
      <c r="E7" s="198"/>
      <c r="F7" s="198"/>
    </row>
    <row r="8" spans="1:6" s="31" customFormat="1" ht="22.5" customHeight="1">
      <c r="A8" s="199" t="s">
        <v>3</v>
      </c>
      <c r="B8" s="199" t="s">
        <v>4</v>
      </c>
      <c r="C8" s="199" t="s">
        <v>5</v>
      </c>
      <c r="D8" s="199" t="s">
        <v>6</v>
      </c>
      <c r="E8" s="199" t="s">
        <v>31</v>
      </c>
      <c r="F8" s="199" t="s">
        <v>7</v>
      </c>
    </row>
    <row r="9" spans="1:6" s="31" customFormat="1" ht="22.5" customHeight="1">
      <c r="A9" s="199"/>
      <c r="B9" s="199"/>
      <c r="C9" s="199"/>
      <c r="D9" s="199"/>
      <c r="E9" s="199"/>
      <c r="F9" s="199"/>
    </row>
    <row r="10" spans="1:6" s="23" customFormat="1" ht="28.5" customHeight="1">
      <c r="A10" s="21" t="s">
        <v>117</v>
      </c>
      <c r="B10" s="21" t="s">
        <v>118</v>
      </c>
      <c r="C10" s="21" t="s">
        <v>119</v>
      </c>
      <c r="D10" s="22">
        <v>2795</v>
      </c>
      <c r="E10" s="21" t="s">
        <v>120</v>
      </c>
      <c r="F10" s="21"/>
    </row>
    <row r="11" spans="1:6" s="23" customFormat="1" ht="28.5" customHeight="1">
      <c r="A11" s="21" t="s">
        <v>117</v>
      </c>
      <c r="B11" s="21" t="s">
        <v>118</v>
      </c>
      <c r="C11" s="21" t="s">
        <v>121</v>
      </c>
      <c r="D11" s="22">
        <v>19</v>
      </c>
      <c r="E11" s="21" t="s">
        <v>120</v>
      </c>
      <c r="F11" s="21"/>
    </row>
    <row r="12" spans="1:6" s="23" customFormat="1" ht="28.5" customHeight="1">
      <c r="A12" s="21" t="s">
        <v>117</v>
      </c>
      <c r="B12" s="21" t="s">
        <v>122</v>
      </c>
      <c r="C12" s="21" t="s">
        <v>123</v>
      </c>
      <c r="D12" s="22">
        <v>2341</v>
      </c>
      <c r="E12" s="21" t="s">
        <v>120</v>
      </c>
      <c r="F12" s="21"/>
    </row>
    <row r="13" spans="1:6" s="23" customFormat="1" ht="28.5" customHeight="1">
      <c r="A13" s="21" t="s">
        <v>117</v>
      </c>
      <c r="B13" s="21" t="s">
        <v>122</v>
      </c>
      <c r="C13" s="21" t="s">
        <v>124</v>
      </c>
      <c r="D13" s="22">
        <v>18</v>
      </c>
      <c r="E13" s="21" t="s">
        <v>120</v>
      </c>
      <c r="F13" s="21"/>
    </row>
    <row r="14" spans="1:6" s="23" customFormat="1" ht="28.5" customHeight="1">
      <c r="A14" s="21" t="s">
        <v>117</v>
      </c>
      <c r="B14" s="21" t="s">
        <v>122</v>
      </c>
      <c r="C14" s="21" t="s">
        <v>125</v>
      </c>
      <c r="D14" s="22">
        <v>2131</v>
      </c>
      <c r="E14" s="21" t="s">
        <v>120</v>
      </c>
      <c r="F14" s="21"/>
    </row>
    <row r="15" spans="1:6" s="23" customFormat="1" ht="28.5" customHeight="1">
      <c r="A15" s="21" t="s">
        <v>117</v>
      </c>
      <c r="B15" s="21" t="s">
        <v>122</v>
      </c>
      <c r="C15" s="21" t="s">
        <v>126</v>
      </c>
      <c r="D15" s="22">
        <v>18</v>
      </c>
      <c r="E15" s="21" t="s">
        <v>120</v>
      </c>
      <c r="F15" s="21"/>
    </row>
    <row r="16" spans="1:6" s="23" customFormat="1" ht="28.5" customHeight="1">
      <c r="A16" s="21" t="s">
        <v>117</v>
      </c>
      <c r="B16" s="21" t="s">
        <v>127</v>
      </c>
      <c r="C16" s="21" t="s">
        <v>128</v>
      </c>
      <c r="D16" s="22">
        <v>2955</v>
      </c>
      <c r="E16" s="21" t="s">
        <v>120</v>
      </c>
      <c r="F16" s="21"/>
    </row>
    <row r="17" spans="1:7" s="23" customFormat="1" ht="28.5" customHeight="1">
      <c r="A17" s="21" t="s">
        <v>117</v>
      </c>
      <c r="B17" s="21" t="s">
        <v>127</v>
      </c>
      <c r="C17" s="21" t="s">
        <v>129</v>
      </c>
      <c r="D17" s="22">
        <v>16</v>
      </c>
      <c r="E17" s="21" t="s">
        <v>120</v>
      </c>
      <c r="F17" s="21"/>
    </row>
    <row r="18" spans="1:7" s="23" customFormat="1" ht="28.5" customHeight="1">
      <c r="A18" s="21"/>
      <c r="B18" s="21"/>
      <c r="C18" s="21"/>
      <c r="D18" s="22"/>
      <c r="E18" s="21"/>
      <c r="F18" s="21"/>
    </row>
    <row r="19" spans="1:7" s="23" customFormat="1" ht="28.5" customHeight="1">
      <c r="A19" s="21"/>
      <c r="B19" s="21"/>
      <c r="C19" s="21"/>
      <c r="D19" s="22"/>
      <c r="E19" s="21"/>
      <c r="F19" s="21"/>
    </row>
    <row r="20" spans="1:7" s="23" customFormat="1" ht="28.5" customHeight="1">
      <c r="A20" s="21"/>
      <c r="B20" s="21"/>
      <c r="C20" s="21"/>
      <c r="D20" s="22"/>
      <c r="E20" s="21"/>
      <c r="F20" s="21"/>
    </row>
    <row r="21" spans="1:7" s="23" customFormat="1" ht="28.5" customHeight="1">
      <c r="A21" s="21"/>
      <c r="B21" s="24"/>
      <c r="C21" s="21"/>
      <c r="D21" s="22"/>
      <c r="E21" s="21"/>
      <c r="F21" s="21"/>
    </row>
    <row r="23" spans="1:7" ht="13.8" thickBot="1">
      <c r="D23" s="27"/>
      <c r="E23" s="27"/>
      <c r="F23" s="27"/>
    </row>
    <row r="24" spans="1:7" ht="16.2">
      <c r="A24" s="191" t="s">
        <v>46</v>
      </c>
      <c r="B24" s="191"/>
      <c r="C24" s="191"/>
      <c r="D24" s="191"/>
      <c r="E24" s="191"/>
      <c r="F24" s="191"/>
      <c r="G24" s="191"/>
    </row>
    <row r="25" spans="1:7" ht="16.2">
      <c r="A25" s="63"/>
      <c r="B25" s="63"/>
      <c r="C25" s="63"/>
      <c r="D25" s="63"/>
      <c r="E25" s="63"/>
      <c r="F25" s="63"/>
    </row>
    <row r="26" spans="1:7" ht="16.2">
      <c r="A26" s="63"/>
      <c r="B26" s="63"/>
      <c r="C26" s="63"/>
      <c r="D26" s="63"/>
      <c r="E26" s="63"/>
      <c r="F26" s="63"/>
    </row>
    <row r="29" spans="1:7">
      <c r="B29" s="35"/>
      <c r="D29" s="35"/>
      <c r="F29" s="35"/>
    </row>
    <row r="30" spans="1:7">
      <c r="B30" s="36" t="s">
        <v>37</v>
      </c>
      <c r="C30" s="36"/>
      <c r="D30" s="36" t="s">
        <v>38</v>
      </c>
      <c r="E30" s="36"/>
      <c r="F30" s="36" t="s">
        <v>39</v>
      </c>
    </row>
    <row r="31" spans="1:7">
      <c r="B31" s="59" t="s">
        <v>114</v>
      </c>
      <c r="D31" s="59" t="s">
        <v>102</v>
      </c>
      <c r="F31" s="59" t="s">
        <v>103</v>
      </c>
    </row>
    <row r="32" spans="1:7">
      <c r="B32" s="2" t="s">
        <v>112</v>
      </c>
      <c r="D32" s="25" t="s">
        <v>76</v>
      </c>
      <c r="F32" s="25" t="s">
        <v>71</v>
      </c>
    </row>
  </sheetData>
  <sheetProtection insertRows="0"/>
  <mergeCells count="12">
    <mergeCell ref="A24:G24"/>
    <mergeCell ref="F8:F9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122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DA04-28F3-44C9-87ED-B61DE7D29531}">
  <sheetPr>
    <tabColor rgb="FFCCFF66"/>
  </sheetPr>
  <dimension ref="A1"/>
  <sheetViews>
    <sheetView workbookViewId="0"/>
  </sheetViews>
  <sheetFormatPr baseColWidth="10" defaultColWidth="8" defaultRowHeight="13.2"/>
  <sheetData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BC80-2268-48FB-BA6D-5DC631505E78}">
  <sheetPr>
    <tabColor rgb="FFCCFF66"/>
  </sheetPr>
  <dimension ref="A113:A175"/>
  <sheetViews>
    <sheetView workbookViewId="0"/>
  </sheetViews>
  <sheetFormatPr baseColWidth="10" defaultColWidth="8" defaultRowHeight="13.2"/>
  <sheetData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8E64-68FB-40F6-81D2-F85161575666}">
  <sheetPr>
    <tabColor rgb="FFCCFF66"/>
  </sheetPr>
  <dimension ref="A1"/>
  <sheetViews>
    <sheetView zoomScaleNormal="100" workbookViewId="0"/>
  </sheetViews>
  <sheetFormatPr baseColWidth="10" defaultColWidth="8" defaultRowHeight="13.2"/>
  <sheetData/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B5353-3C35-441C-9868-60BB517CF3A3}">
  <sheetPr>
    <tabColor rgb="FFCCFF66"/>
  </sheetPr>
  <dimension ref="A113:A175"/>
  <sheetViews>
    <sheetView workbookViewId="0"/>
  </sheetViews>
  <sheetFormatPr baseColWidth="10" defaultColWidth="8" defaultRowHeight="13.2"/>
  <sheetData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Frac I</vt:lpstr>
      <vt:lpstr>Frac II</vt:lpstr>
      <vt:lpstr>Frac III</vt:lpstr>
      <vt:lpstr>Frac IV</vt:lpstr>
      <vt:lpstr>Frac V</vt:lpstr>
      <vt:lpstr>Frac IV-1 ESF</vt:lpstr>
      <vt:lpstr>Frac IV-2 EAI</vt:lpstr>
      <vt:lpstr>Frac IV-3 EAPE</vt:lpstr>
      <vt:lpstr>Frac IV-4 EOyA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Marlyn Moreno</cp:lastModifiedBy>
  <cp:lastPrinted>2025-01-15T01:16:43Z</cp:lastPrinted>
  <dcterms:created xsi:type="dcterms:W3CDTF">2011-02-10T20:19:47Z</dcterms:created>
  <dcterms:modified xsi:type="dcterms:W3CDTF">2025-01-15T05:23:45Z</dcterms:modified>
</cp:coreProperties>
</file>